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vira-Ekonom\Desktop\ПРОГНОЗ ДЛЯ СОВЕТА ВЕРНЫЙ ВАРИАНТ\"/>
    </mc:Choice>
  </mc:AlternateContent>
  <bookViews>
    <workbookView xWindow="0" yWindow="0" windowWidth="28800" windowHeight="11835"/>
  </bookViews>
  <sheets>
    <sheet name="КЭ для защиты 22.11.2019" sheetId="2" r:id="rId1"/>
  </sheets>
  <definedNames>
    <definedName name="_xlnm.Print_Titles" localSheetId="0">'КЭ для защиты 22.11.2019'!$6:$8</definedName>
    <definedName name="_xlnm.Print_Area" localSheetId="0">'КЭ для защиты 22.11.2019'!$A$1:$U$53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" i="2" l="1"/>
  <c r="D47" i="2"/>
  <c r="E47" i="2" s="1"/>
  <c r="D44" i="2"/>
  <c r="D43" i="2"/>
  <c r="E43" i="2" s="1"/>
  <c r="D40" i="2"/>
  <c r="F39" i="2"/>
  <c r="D39" i="2"/>
  <c r="E39" i="2" s="1"/>
  <c r="F36" i="2"/>
  <c r="D36" i="2"/>
  <c r="D32" i="2" s="1"/>
  <c r="F35" i="2"/>
  <c r="D35" i="2"/>
  <c r="E35" i="2" s="1"/>
  <c r="D31" i="2"/>
  <c r="D27" i="2"/>
  <c r="R10" i="2"/>
  <c r="N10" i="2"/>
  <c r="J10" i="2"/>
  <c r="H10" i="2"/>
  <c r="F10" i="2"/>
  <c r="U9" i="2"/>
  <c r="U10" i="2" s="1"/>
  <c r="T9" i="2"/>
  <c r="S9" i="2"/>
  <c r="S10" i="2" s="1"/>
  <c r="R9" i="2"/>
  <c r="Q9" i="2"/>
  <c r="Q10" i="2" s="1"/>
  <c r="P9" i="2"/>
  <c r="O9" i="2"/>
  <c r="O10" i="2" s="1"/>
  <c r="N9" i="2"/>
  <c r="M9" i="2"/>
  <c r="M10" i="2" s="1"/>
  <c r="L9" i="2"/>
  <c r="K9" i="2"/>
  <c r="K10" i="2" s="1"/>
  <c r="J9" i="2"/>
  <c r="I9" i="2"/>
  <c r="I10" i="2" s="1"/>
  <c r="H9" i="2"/>
  <c r="G9" i="2"/>
  <c r="G10" i="2" s="1"/>
  <c r="F9" i="2"/>
  <c r="E9" i="2"/>
  <c r="E10" i="2" s="1"/>
  <c r="D9" i="2"/>
  <c r="D28" i="2" l="1"/>
  <c r="D33" i="2"/>
  <c r="I36" i="2"/>
  <c r="G35" i="2"/>
  <c r="G36" i="2"/>
  <c r="I35" i="2"/>
  <c r="E44" i="2"/>
  <c r="F43" i="2"/>
  <c r="F44" i="2"/>
  <c r="L10" i="2"/>
  <c r="T10" i="2"/>
  <c r="F31" i="2"/>
  <c r="H35" i="2"/>
  <c r="E40" i="2"/>
  <c r="F40" i="2"/>
  <c r="H36" i="2"/>
  <c r="I40" i="2"/>
  <c r="G39" i="2"/>
  <c r="H40" i="2"/>
  <c r="G40" i="2"/>
  <c r="I39" i="2"/>
  <c r="E48" i="2"/>
  <c r="F47" i="2"/>
  <c r="F48" i="2"/>
  <c r="P10" i="2"/>
  <c r="E36" i="2"/>
  <c r="E32" i="2" s="1"/>
  <c r="E28" i="2" s="1"/>
  <c r="E31" i="2"/>
  <c r="H39" i="2"/>
  <c r="K39" i="2" l="1"/>
  <c r="K40" i="2"/>
  <c r="F33" i="2"/>
  <c r="F27" i="2"/>
  <c r="I44" i="2"/>
  <c r="G43" i="2"/>
  <c r="H44" i="2"/>
  <c r="H32" i="2" s="1"/>
  <c r="H28" i="2" s="1"/>
  <c r="G44" i="2"/>
  <c r="I43" i="2"/>
  <c r="H43" i="2"/>
  <c r="H31" i="2" s="1"/>
  <c r="G31" i="2"/>
  <c r="J36" i="2"/>
  <c r="J35" i="2"/>
  <c r="E33" i="2"/>
  <c r="E27" i="2"/>
  <c r="I48" i="2"/>
  <c r="G47" i="2"/>
  <c r="H48" i="2"/>
  <c r="G48" i="2"/>
  <c r="I47" i="2"/>
  <c r="H47" i="2"/>
  <c r="F32" i="2"/>
  <c r="F28" i="2" s="1"/>
  <c r="I32" i="2"/>
  <c r="I28" i="2" s="1"/>
  <c r="J40" i="2"/>
  <c r="J39" i="2"/>
  <c r="I31" i="2"/>
  <c r="L35" i="2"/>
  <c r="L36" i="2"/>
  <c r="L40" i="2"/>
  <c r="L39" i="2"/>
  <c r="K35" i="2"/>
  <c r="K36" i="2"/>
  <c r="G32" i="2" l="1"/>
  <c r="G28" i="2" s="1"/>
  <c r="H33" i="2"/>
  <c r="H27" i="2"/>
  <c r="G33" i="2"/>
  <c r="G27" i="2"/>
  <c r="M40" i="2"/>
  <c r="M39" i="2"/>
  <c r="K47" i="2"/>
  <c r="K48" i="2"/>
  <c r="J47" i="2"/>
  <c r="J48" i="2"/>
  <c r="M36" i="2"/>
  <c r="M35" i="2"/>
  <c r="L44" i="2"/>
  <c r="L32" i="2" s="1"/>
  <c r="L28" i="2" s="1"/>
  <c r="L43" i="2"/>
  <c r="N36" i="2"/>
  <c r="N35" i="2"/>
  <c r="O35" i="2"/>
  <c r="O36" i="2"/>
  <c r="O39" i="2"/>
  <c r="O40" i="2"/>
  <c r="I33" i="2"/>
  <c r="I27" i="2"/>
  <c r="K43" i="2"/>
  <c r="K31" i="2" s="1"/>
  <c r="K44" i="2"/>
  <c r="K32" i="2" s="1"/>
  <c r="K28" i="2" s="1"/>
  <c r="J43" i="2"/>
  <c r="J44" i="2"/>
  <c r="J32" i="2" s="1"/>
  <c r="J28" i="2" s="1"/>
  <c r="L48" i="2"/>
  <c r="L47" i="2"/>
  <c r="N40" i="2"/>
  <c r="N39" i="2"/>
  <c r="K33" i="2" l="1"/>
  <c r="K27" i="2"/>
  <c r="Q40" i="2"/>
  <c r="Q39" i="2"/>
  <c r="M44" i="2"/>
  <c r="M43" i="2"/>
  <c r="M31" i="2" s="1"/>
  <c r="P36" i="2"/>
  <c r="P35" i="2"/>
  <c r="R36" i="2"/>
  <c r="R35" i="2"/>
  <c r="O43" i="2"/>
  <c r="O31" i="2" s="1"/>
  <c r="O44" i="2"/>
  <c r="O32" i="2" s="1"/>
  <c r="O28" i="2" s="1"/>
  <c r="M32" i="2"/>
  <c r="M28" i="2" s="1"/>
  <c r="N47" i="2"/>
  <c r="N48" i="2"/>
  <c r="N43" i="2"/>
  <c r="N44" i="2"/>
  <c r="N32" i="2" s="1"/>
  <c r="N28" i="2" s="1"/>
  <c r="R39" i="2"/>
  <c r="R40" i="2"/>
  <c r="Q36" i="2"/>
  <c r="Q35" i="2"/>
  <c r="N31" i="2"/>
  <c r="P40" i="2"/>
  <c r="P39" i="2"/>
  <c r="O47" i="2"/>
  <c r="O48" i="2"/>
  <c r="L31" i="2"/>
  <c r="J31" i="2"/>
  <c r="M48" i="2"/>
  <c r="M47" i="2"/>
  <c r="O33" i="2" l="1"/>
  <c r="O27" i="2"/>
  <c r="M33" i="2"/>
  <c r="M27" i="2"/>
  <c r="J33" i="2"/>
  <c r="J27" i="2"/>
  <c r="R47" i="2"/>
  <c r="R48" i="2"/>
  <c r="T35" i="2"/>
  <c r="T36" i="2"/>
  <c r="T40" i="2"/>
  <c r="T39" i="2"/>
  <c r="S39" i="2"/>
  <c r="S40" i="2"/>
  <c r="Q44" i="2"/>
  <c r="Q32" i="2" s="1"/>
  <c r="Q28" i="2" s="1"/>
  <c r="Q43" i="2"/>
  <c r="P48" i="2"/>
  <c r="P47" i="2"/>
  <c r="L33" i="2"/>
  <c r="L27" i="2"/>
  <c r="R43" i="2"/>
  <c r="R44" i="2"/>
  <c r="R32" i="2" s="1"/>
  <c r="R28" i="2" s="1"/>
  <c r="S35" i="2"/>
  <c r="S36" i="2"/>
  <c r="P44" i="2"/>
  <c r="P43" i="2"/>
  <c r="P31" i="2" s="1"/>
  <c r="N33" i="2"/>
  <c r="N27" i="2"/>
  <c r="U40" i="2"/>
  <c r="U39" i="2"/>
  <c r="Q48" i="2"/>
  <c r="Q47" i="2"/>
  <c r="U36" i="2"/>
  <c r="U35" i="2"/>
  <c r="P32" i="2"/>
  <c r="P28" i="2" s="1"/>
  <c r="P33" i="2" l="1"/>
  <c r="P27" i="2"/>
  <c r="T48" i="2"/>
  <c r="T47" i="2"/>
  <c r="T31" i="2" s="1"/>
  <c r="U44" i="2"/>
  <c r="U43" i="2"/>
  <c r="R31" i="2"/>
  <c r="T44" i="2"/>
  <c r="T32" i="2" s="1"/>
  <c r="T28" i="2" s="1"/>
  <c r="T43" i="2"/>
  <c r="U48" i="2"/>
  <c r="U47" i="2"/>
  <c r="U31" i="2"/>
  <c r="S43" i="2"/>
  <c r="S31" i="2" s="1"/>
  <c r="S44" i="2"/>
  <c r="S32" i="2" s="1"/>
  <c r="S28" i="2" s="1"/>
  <c r="S47" i="2"/>
  <c r="S48" i="2"/>
  <c r="Q31" i="2"/>
  <c r="U32" i="2" l="1"/>
  <c r="U28" i="2" s="1"/>
  <c r="T33" i="2"/>
  <c r="T27" i="2"/>
  <c r="S33" i="2"/>
  <c r="S27" i="2"/>
  <c r="Q33" i="2"/>
  <c r="Q27" i="2"/>
  <c r="U33" i="2"/>
  <c r="U27" i="2"/>
  <c r="R33" i="2"/>
  <c r="R27" i="2"/>
</calcChain>
</file>

<file path=xl/comments1.xml><?xml version="1.0" encoding="utf-8"?>
<comments xmlns="http://schemas.openxmlformats.org/spreadsheetml/2006/main">
  <authors>
    <author>Prognoz 5</author>
    <author>Elvira-Ekonom</author>
  </authors>
  <commentList>
    <comment ref="F9" authorId="0" shapeId="0">
      <text>
        <r>
          <rPr>
            <sz val="10"/>
            <rFont val="Arial"/>
            <charset val="204"/>
          </rPr>
          <t>Количество субъектов малого и среднего предпринимательства в том числе: малых предприятий, единиц + Количество субъектов малого и среднего предпринимательства в том числе: микропредприятий, единиц + Количество субъектов малого и среднего предпринимательства в том числе: средних предприятий, единиц + Количество субъектов малого и среднего предпринимательства в том числе: крестьянских (фермерских) хозяйств, единиц + Количество субъектов малого и среднего предпринимательства в том числе: индивидуальных предпринимателей, единиц</t>
        </r>
      </text>
    </comment>
    <comment ref="G9" authorId="0" shapeId="0">
      <text>
        <r>
          <rPr>
            <sz val="10"/>
            <rFont val="Arial"/>
            <charset val="204"/>
          </rPr>
          <t>Количество субъектов малого и среднего предпринимательства в том числе: малых предприятий, единиц + Количество субъектов малого и среднего предпринимательства в том числе: микропредприятий, единиц + Количество субъектов малого и среднего предпринимательства в том числе: средних предприятий, единиц + Количество субъектов малого и среднего предпринимательства в том числе: крестьянских (фермерских) хозяйств, единиц + Количество субъектов малого и среднего предпринимательства в том числе: индивидуальных предпринимателей, единиц</t>
        </r>
      </text>
    </comment>
    <comment ref="H9" authorId="0" shapeId="0">
      <text>
        <r>
          <rPr>
            <sz val="10"/>
            <rFont val="Arial"/>
            <charset val="204"/>
          </rPr>
          <t>Количество субъектов малого и среднего предпринимательства в том числе: малых предприятий, единиц + Количество субъектов малого и среднего предпринимательства в том числе: микропредприятий, единиц + Количество субъектов малого и среднего предпринимательства в том числе: средних предприятий, единиц + Количество субъектов малого и среднего предпринимательства в том числе: крестьянских (фермерских) хозяйств, единиц + Количество субъектов малого и среднего предпринимательства в том числе: индивидуальных предпринимателей, единиц</t>
        </r>
      </text>
    </comment>
    <comment ref="I9" authorId="0" shapeId="0">
      <text>
        <r>
          <rPr>
            <sz val="10"/>
            <rFont val="Arial"/>
            <charset val="204"/>
          </rPr>
          <t>Количество субъектов малого и среднего предпринимательства в том числе: малых предприятий, единиц + Количество субъектов малого и среднего предпринимательства в том числе: микропредприятий, единиц + Количество субъектов малого и среднего предпринимательства в том числе: средних предприятий, единиц + Количество субъектов малого и среднего предпринимательства в том числе: крестьянских (фермерских) хозяйств, единиц + Количество субъектов малого и среднего предпринимательства в том числе: индивидуальных предпринимателей, единиц</t>
        </r>
      </text>
    </comment>
    <comment ref="J9" authorId="0" shapeId="0">
      <text>
        <r>
          <rPr>
            <sz val="10"/>
            <rFont val="Arial"/>
            <charset val="204"/>
          </rPr>
          <t>Количество субъектов малого и среднего предпринимательства в том числе: малых предприятий, единиц + Количество субъектов малого и среднего предпринимательства в том числе: микропредприятий, единиц + Количество субъектов малого и среднего предпринимательства в том числе: средних предприятий, единиц + Количество субъектов малого и среднего предпринимательства в том числе: крестьянских (фермерских) хозяйств, единиц + Количество субъектов малого и среднего предпринимательства в том числе: индивидуальных предпринимателей, единиц</t>
        </r>
      </text>
    </comment>
    <comment ref="K9" authorId="0" shapeId="0">
      <text>
        <r>
          <rPr>
            <sz val="10"/>
            <rFont val="Arial"/>
            <charset val="204"/>
          </rPr>
          <t>Количество субъектов малого и среднего предпринимательства в том числе: малых предприятий, единиц + Количество субъектов малого и среднего предпринимательства в том числе: микропредприятий, единиц + Количество субъектов малого и среднего предпринимательства в том числе: средних предприятий, единиц + Количество субъектов малого и среднего предпринимательства в том числе: крестьянских (фермерских) хозяйств, единиц + Количество субъектов малого и среднего предпринимательства в том числе: индивидуальных предпринимателей, единиц</t>
        </r>
      </text>
    </comment>
    <comment ref="L9" authorId="0" shapeId="0">
      <text>
        <r>
          <rPr>
            <sz val="10"/>
            <rFont val="Arial"/>
            <charset val="204"/>
          </rPr>
          <t>Количество субъектов малого и среднего предпринимательства в том числе: малых предприятий, единиц + Количество субъектов малого и среднего предпринимательства в том числе: микропредприятий, единиц + Количество субъектов малого и среднего предпринимательства в том числе: средних предприятий, единиц + Количество субъектов малого и среднего предпринимательства в том числе: крестьянских (фермерских) хозяйств, единиц + Количество субъектов малого и среднего предпринимательства в том числе: индивидуальных предпринимателей, единиц</t>
        </r>
      </text>
    </comment>
    <comment ref="M9" authorId="0" shapeId="0">
      <text>
        <r>
          <rPr>
            <sz val="10"/>
            <rFont val="Arial"/>
            <charset val="204"/>
          </rPr>
          <t>Количество субъектов малого и среднего предпринимательства в том числе: малых предприятий, единиц + Количество субъектов малого и среднего предпринимательства в том числе: микропредприятий, единиц + Количество субъектов малого и среднего предпринимательства в том числе: средних предприятий, единиц + Количество субъектов малого и среднего предпринимательства в том числе: крестьянских (фермерских) хозяйств, единиц + Количество субъектов малого и среднего предпринимательства в том числе: индивидуальных предпринимателей, единиц</t>
        </r>
      </text>
    </comment>
    <comment ref="N9" authorId="0" shapeId="0">
      <text>
        <r>
          <rPr>
            <sz val="10"/>
            <rFont val="Arial"/>
            <charset val="204"/>
          </rPr>
          <t>Количество субъектов малого и среднего предпринимательства в том числе: малых предприятий, единиц + Количество субъектов малого и среднего предпринимательства в том числе: микропредприятий, единиц + Количество субъектов малого и среднего предпринимательства в том числе: средних предприятий, единиц + Количество субъектов малого и среднего предпринимательства в том числе: крестьянских (фермерских) хозяйств, единиц + Количество субъектов малого и среднего предпринимательства в том числе: индивидуальных предпринимателей, единиц</t>
        </r>
      </text>
    </comment>
    <comment ref="O9" authorId="0" shapeId="0">
      <text>
        <r>
          <rPr>
            <sz val="10"/>
            <rFont val="Arial"/>
            <charset val="204"/>
          </rPr>
          <t>Количество субъектов малого и среднего предпринимательства в том числе: малых предприятий, единиц + Количество субъектов малого и среднего предпринимательства в том числе: микропредприятий, единиц + Количество субъектов малого и среднего предпринимательства в том числе: средних предприятий, единиц + Количество субъектов малого и среднего предпринимательства в том числе: крестьянских (фермерских) хозяйств, единиц + Количество субъектов малого и среднего предпринимательства в том числе: индивидуальных предпринимателей, единиц</t>
        </r>
      </text>
    </comment>
    <comment ref="P9" authorId="0" shapeId="0">
      <text>
        <r>
          <rPr>
            <sz val="10"/>
            <rFont val="Arial"/>
            <charset val="204"/>
          </rPr>
          <t>Количество субъектов малого и среднего предпринимательства в том числе: малых предприятий, единиц + Количество субъектов малого и среднего предпринимательства в том числе: микропредприятий, единиц + Количество субъектов малого и среднего предпринимательства в том числе: средних предприятий, единиц + Количество субъектов малого и среднего предпринимательства в том числе: крестьянских (фермерских) хозяйств, единиц + Количество субъектов малого и среднего предпринимательства в том числе: индивидуальных предпринимателей, единиц</t>
        </r>
      </text>
    </comment>
    <comment ref="Q9" authorId="0" shapeId="0">
      <text>
        <r>
          <rPr>
            <sz val="10"/>
            <rFont val="Arial"/>
            <charset val="204"/>
          </rPr>
          <t>Количество субъектов малого и среднего предпринимательства в том числе: малых предприятий, единиц + Количество субъектов малого и среднего предпринимательства в том числе: микропредприятий, единиц + Количество субъектов малого и среднего предпринимательства в том числе: средних предприятий, единиц + Количество субъектов малого и среднего предпринимательства в том числе: крестьянских (фермерских) хозяйств, единиц + Количество субъектов малого и среднего предпринимательства в том числе: индивидуальных предпринимателей, единиц</t>
        </r>
      </text>
    </comment>
    <comment ref="R9" authorId="0" shapeId="0">
      <text>
        <r>
          <rPr>
            <sz val="10"/>
            <rFont val="Arial"/>
            <charset val="204"/>
          </rPr>
          <t>Количество субъектов малого и среднего предпринимательства в том числе: малых предприятий, единиц + Количество субъектов малого и среднего предпринимательства в том числе: микропредприятий, единиц + Количество субъектов малого и среднего предпринимательства в том числе: средних предприятий, единиц + Количество субъектов малого и среднего предпринимательства в том числе: крестьянских (фермерских) хозяйств, единиц + Количество субъектов малого и среднего предпринимательства в том числе: индивидуальных предпринимателей, единиц</t>
        </r>
      </text>
    </comment>
    <comment ref="S9" authorId="0" shapeId="0">
      <text>
        <r>
          <rPr>
            <sz val="10"/>
            <rFont val="Arial"/>
            <charset val="204"/>
          </rPr>
          <t>Количество субъектов малого и среднего предпринимательства в том числе: малых предприятий, единиц + Количество субъектов малого и среднего предпринимательства в том числе: микропредприятий, единиц + Количество субъектов малого и среднего предпринимательства в том числе: средних предприятий, единиц + Количество субъектов малого и среднего предпринимательства в том числе: крестьянских (фермерских) хозяйств, единиц + Количество субъектов малого и среднего предпринимательства в том числе: индивидуальных предпринимателей, единиц</t>
        </r>
      </text>
    </comment>
    <comment ref="T9" authorId="0" shapeId="0">
      <text>
        <r>
          <rPr>
            <sz val="10"/>
            <rFont val="Arial"/>
            <charset val="204"/>
          </rPr>
          <t>Количество субъектов малого и среднего предпринимательства в том числе: малых предприятий, единиц + Количество субъектов малого и среднего предпринимательства в том числе: микропредприятий, единиц + Количество субъектов малого и среднего предпринимательства в том числе: средних предприятий, единиц + Количество субъектов малого и среднего предпринимательства в том числе: крестьянских (фермерских) хозяйств, единиц + Количество субъектов малого и среднего предпринимательства в том числе: индивидуальных предпринимателей, единиц</t>
        </r>
      </text>
    </comment>
    <comment ref="U9" authorId="0" shapeId="0">
      <text>
        <r>
          <rPr>
            <sz val="10"/>
            <rFont val="Arial"/>
            <charset val="204"/>
          </rPr>
          <t>Количество субъектов малого и среднего предпринимательства в том числе: малых предприятий, единиц + Количество субъектов малого и среднего предпринимательства в том числе: микропредприятий, единиц + Количество субъектов малого и среднего предпринимательства в том числе: средних предприятий, единиц + Количество субъектов малого и среднего предпринимательства в том числе: крестьянских (фермерских) хозяйств, единиц + Количество субъектов малого и среднего предпринимательства в том числе: индивидуальных предпринимателей, единиц</t>
        </r>
      </text>
    </comment>
    <comment ref="F24" authorId="1" shapeId="0">
      <text>
        <r>
          <rPr>
            <b/>
            <sz val="9"/>
            <color indexed="81"/>
            <rFont val="Tahoma"/>
            <family val="2"/>
            <charset val="204"/>
          </rPr>
          <t>Elvira-Ekonom:</t>
        </r>
        <r>
          <rPr>
            <sz val="9"/>
            <color indexed="81"/>
            <rFont val="Tahoma"/>
            <family val="2"/>
            <charset val="204"/>
          </rPr>
          <t xml:space="preserve">
46516,18
</t>
        </r>
      </text>
    </comment>
    <comment ref="M24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= Оборот субъектов малого и среднего предпринимательства в том числе: малых предприятий, млн. руб. в сопоставимых ценах + Оборот субъектов малого и среднего предпринимательства в том числе: микропредприятий, млн. руб. в сопоставимых ценах + Оборот субъектов малого и среднего предпринимательства в том числе: средних предприятий, млн. руб. в сопоставимых ценах + Оборот субъектов малого и среднего предпринимательства в том числе: крестьянских (фермерских) хозяйств, млн. руб. в сопоставимых ценах + Оборот субъектов малого и среднего предпринимательства в том числе: индивидуальных предпринимателей, млн. руб. в сопоставимых ценах</t>
        </r>
      </text>
    </comment>
    <comment ref="N24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= Оборот субъектов малого и среднего предпринимательства в том числе: малых предприятий, млн. руб. в сопоставимых ценах + Оборот субъектов малого и среднего предпринимательства в том числе: микропредприятий, млн. руб. в сопоставимых ценах + Оборот субъектов малого и среднего предпринимательства в том числе: средних предприятий, млн. руб. в сопоставимых ценах + Оборот субъектов малого и среднего предпринимательства в том числе: крестьянских (фермерских) хозяйств, млн. руб. в сопоставимых ценах + Оборот субъектов малого и среднего предпринимательства в том числе: индивидуальных предпринимателей, млн. руб. в сопоставимых ценах</t>
        </r>
      </text>
    </comment>
    <comment ref="O24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= Оборот субъектов малого и среднего предпринимательства в том числе: малых предприятий, млн. руб. в сопоставимых ценах + Оборот субъектов малого и среднего предпринимательства в том числе: микропредприятий, млн. руб. в сопоставимых ценах + Оборот субъектов малого и среднего предпринимательства в том числе: средних предприятий, млн. руб. в сопоставимых ценах + Оборот субъектов малого и среднего предпринимательства в том числе: крестьянских (фермерских) хозяйств, млн. руб. в сопоставимых ценах + Оборот субъектов малого и среднего предпринимательства в том числе: индивидуальных предпринимателей, млн. руб. в сопоставимых ценах</t>
        </r>
      </text>
    </comment>
    <comment ref="P24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= Оборот субъектов малого и среднего предпринимательства в том числе: малых предприятий, млн. руб. в сопоставимых ценах + Оборот субъектов малого и среднего предпринимательства в том числе: микропредприятий, млн. руб. в сопоставимых ценах + Оборот субъектов малого и среднего предпринимательства в том числе: средних предприятий, млн. руб. в сопоставимых ценах + Оборот субъектов малого и среднего предпринимательства в том числе: крестьянских (фермерских) хозяйств, млн. руб. в сопоставимых ценах + Оборот субъектов малого и среднего предпринимательства в том числе: индивидуальных предпринимателей, млн. руб. в сопоставимых ценах</t>
        </r>
      </text>
    </comment>
    <comment ref="Q24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= Оборот субъектов малого и среднего предпринимательства в том числе: малых предприятий, млн. руб. в сопоставимых ценах + Оборот субъектов малого и среднего предпринимательства в том числе: микропредприятий, млн. руб. в сопоставимых ценах + Оборот субъектов малого и среднего предпринимательства в том числе: средних предприятий, млн. руб. в сопоставимых ценах + Оборот субъектов малого и среднего предпринимательства в том числе: крестьянских (фермерских) хозяйств, млн. руб. в сопоставимых ценах + Оборот субъектов малого и среднего предпринимательства в том числе: индивидуальных предпринимателей, млн. руб. в сопоставимых ценах</t>
        </r>
      </text>
    </comment>
    <comment ref="R24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= Оборот субъектов малого и среднего предпринимательства в том числе: малых предприятий, млн. руб. в сопоставимых ценах + Оборот субъектов малого и среднего предпринимательства в том числе: микропредприятий, млн. руб. в сопоставимых ценах + Оборот субъектов малого и среднего предпринимательства в том числе: средних предприятий, млн. руб. в сопоставимых ценах + Оборот субъектов малого и среднего предпринимательства в том числе: крестьянских (фермерских) хозяйств, млн. руб. в сопоставимых ценах + Оборот субъектов малого и среднего предпринимательства в том числе: индивидуальных предпринимателей, млн. руб. в сопоставимых ценах</t>
        </r>
      </text>
    </comment>
    <comment ref="S24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= Оборот субъектов малого и среднего предпринимательства в том числе: малых предприятий, млн. руб. в сопоставимых ценах + Оборот субъектов малого и среднего предпринимательства в том числе: микропредприятий, млн. руб. в сопоставимых ценах + Оборот субъектов малого и среднего предпринимательства в том числе: средних предприятий, млн. руб. в сопоставимых ценах + Оборот субъектов малого и среднего предпринимательства в том числе: крестьянских (фермерских) хозяйств, млн. руб. в сопоставимых ценах + Оборот субъектов малого и среднего предпринимательства в том числе: индивидуальных предпринимателей, млн. руб. в сопоставимых ценах</t>
        </r>
      </text>
    </comment>
    <comment ref="T24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= Оборот субъектов малого и среднего предпринимательства в том числе: малых предприятий, млн. руб. в сопоставимых ценах + Оборот субъектов малого и среднего предпринимательства в том числе: микропредприятий, млн. руб. в сопоставимых ценах + Оборот субъектов малого и среднего предпринимательства в том числе: средних предприятий, млн. руб. в сопоставимых ценах + Оборот субъектов малого и среднего предпринимательства в том числе: крестьянских (фермерских) хозяйств, млн. руб. в сопоставимых ценах + Оборот субъектов малого и среднего предпринимательства в том числе: индивидуальных предпринимателей, млн. руб. в сопоставимых ценах</t>
        </r>
      </text>
    </comment>
    <comment ref="U24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= Оборот субъектов малого и среднего предпринимательства в том числе: малых предприятий, млн. руб. в сопоставимых ценах + Оборот субъектов малого и среднего предпринимательства в том числе: микропредприятий, млн. руб. в сопоставимых ценах + Оборот субъектов малого и среднего предпринимательства в том числе: средних предприятий, млн. руб. в сопоставимых ценах + Оборот субъектов малого и среднего предпринимательства в том числе: крестьянских (фермерских) хозяйств, млн. руб. в сопоставимых ценах + Оборот субъектов малого и среднего предпринимательства в том числе: индивидуальных предпринимателей, млн. руб. в сопоставимых ценах</t>
        </r>
      </text>
    </comment>
    <comment ref="F26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(Оценка)(t) / Оборот субъектов малого и среднего предпринимательства, млн. руб. в сопоставимых ценах (Факт)(t-1)*100</t>
        </r>
      </text>
    </comment>
    <comment ref="G26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(Оценка)(t-1)*100</t>
        </r>
      </text>
    </comment>
    <comment ref="H26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(Оценка)(t-1)*100</t>
        </r>
      </text>
    </comment>
    <comment ref="I26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(Оценка)(t-1)*100</t>
        </r>
      </text>
    </comment>
    <comment ref="J26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K26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L26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M26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N26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O26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P26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Q26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R26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S26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T26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U26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F33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(Оценка)(t) / Оборот субъектов малого и среднего предпринимательства, млн. руб. в сопоставимых ценах (Факт)(t-1)*100</t>
        </r>
      </text>
    </comment>
    <comment ref="G33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(Оценка)(t-1)*100</t>
        </r>
      </text>
    </comment>
    <comment ref="H33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(Оценка)(t-1)*100</t>
        </r>
      </text>
    </comment>
    <comment ref="I33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(Оценка)(t-1)*100</t>
        </r>
      </text>
    </comment>
    <comment ref="J33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K33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L33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M33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N33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O33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P33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Q33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R33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S33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T33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U33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F37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(Оценка)(t) / Оборот субъектов малого и среднего предпринимательства, млн. руб. в сопоставимых ценах (Факт)(t-1)*100</t>
        </r>
      </text>
    </comment>
    <comment ref="G37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(Оценка)(t-1)*100</t>
        </r>
      </text>
    </comment>
    <comment ref="H37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(Оценка)(t-1)*100</t>
        </r>
      </text>
    </comment>
    <comment ref="I37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(Оценка)(t-1)*100</t>
        </r>
      </text>
    </comment>
    <comment ref="J37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K37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L37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M37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N37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O37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P37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Q37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R37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S37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T37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U37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F41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(Оценка)(t) / Оборот субъектов малого и среднего предпринимательства, млн. руб. в сопоставимых ценах (Факт)(t-1)*100</t>
        </r>
      </text>
    </comment>
    <comment ref="G41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(Оценка)(t-1)*100</t>
        </r>
      </text>
    </comment>
    <comment ref="H41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(Оценка)(t-1)*100</t>
        </r>
      </text>
    </comment>
    <comment ref="I41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(Оценка)(t-1)*100</t>
        </r>
      </text>
    </comment>
    <comment ref="J41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K41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L41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M41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N41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O41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P41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Q41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R41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S41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T41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U41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F45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(Оценка)(t) / Оборот субъектов малого и среднего предпринимательства, млн. руб. в сопоставимых ценах (Факт)(t-1)*100</t>
        </r>
      </text>
    </comment>
    <comment ref="G45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(Оценка)(t-1)*100</t>
        </r>
      </text>
    </comment>
    <comment ref="H45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(Оценка)(t-1)*100</t>
        </r>
      </text>
    </comment>
    <comment ref="I45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(Оценка)(t-1)*100</t>
        </r>
      </text>
    </comment>
    <comment ref="J45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K45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L45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M45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N45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O45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P45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Q45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R45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S45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T45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U45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F49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(Оценка)(t) / Оборот субъектов малого и среднего предпринимательства, млн. руб. в сопоставимых ценах (Факт)(t-1)*100</t>
        </r>
      </text>
    </comment>
    <comment ref="G49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(Оценка)(t-1)*100</t>
        </r>
      </text>
    </comment>
    <comment ref="H49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(Оценка)(t-1)*100</t>
        </r>
      </text>
    </comment>
    <comment ref="I49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(Оценка)(t-1)*100</t>
        </r>
      </text>
    </comment>
    <comment ref="J49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K49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L49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M49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N49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O49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P49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Q49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R49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  <comment ref="S49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 вариант)(t) / Оборот субъектов малого и среднего предпринимательства, млн. руб. в сопоставимых ценах (Прогноз I вариант)(t-1)*100</t>
        </r>
      </text>
    </comment>
    <comment ref="T49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 вариант)(t) / Оборот субъектов малого и среднего предпринимательства, млн. руб. в сопоставимых ценах (Прогноз II вариант)(t-1)*100</t>
        </r>
      </text>
    </comment>
    <comment ref="U49" authorId="0" shapeId="0">
      <text>
        <r>
          <rPr>
            <sz val="10"/>
            <rFont val="Arial"/>
            <charset val="204"/>
          </rPr>
          <t>Оборот субъектов малого и среднего предпринимательства, млн. руб. в сопоставимых ценах (Прогноз III вариант)(t) / Оборот субъектов малого и среднего предпринимательства, млн. руб. в сопоставимых ценах (Прогноз III вариант)(t-1)*100</t>
        </r>
      </text>
    </comment>
  </commentList>
</comments>
</file>

<file path=xl/sharedStrings.xml><?xml version="1.0" encoding="utf-8"?>
<sst xmlns="http://schemas.openxmlformats.org/spreadsheetml/2006/main" count="103" uniqueCount="41">
  <si>
    <t>Показатели</t>
  </si>
  <si>
    <t>Единица измерения</t>
  </si>
  <si>
    <t>Отчет</t>
  </si>
  <si>
    <t>Оценка</t>
  </si>
  <si>
    <t>Прогноз</t>
  </si>
  <si>
    <t>единиц</t>
  </si>
  <si>
    <t>человек</t>
  </si>
  <si>
    <t>темп роста</t>
  </si>
  <si>
    <t>млн. руб. в сопоставимых ценах</t>
  </si>
  <si>
    <t>млн.руб. в ценах соответствующих лет</t>
  </si>
  <si>
    <t>% к предыдущему году в сопоставимых ценах</t>
  </si>
  <si>
    <t>Приложение № 7
к решению Совета городского округа
город Октябрьский Республики Башкортостан
от  "___" ноября 2019 года № ___</t>
  </si>
  <si>
    <t>Председатель Совета городского округа</t>
  </si>
  <si>
    <t>А.А.Имангулов</t>
  </si>
  <si>
    <t>Количество субъектов малого и среднего предпринимательства - всего на конец года</t>
  </si>
  <si>
    <t>в том числе:</t>
  </si>
  <si>
    <t>малых предприятий</t>
  </si>
  <si>
    <t>микропредприятий</t>
  </si>
  <si>
    <t>средних предприятий</t>
  </si>
  <si>
    <t>крестьянских (фермерских) хозяйств</t>
  </si>
  <si>
    <t>индивидуальных предпринимателей</t>
  </si>
  <si>
    <t>Число занятых в малом и среднем предпринимательстве, всего</t>
  </si>
  <si>
    <t>Оборот субъектов малого и среднего предпринимательства</t>
  </si>
  <si>
    <t>проверка</t>
  </si>
  <si>
    <t>разница, без дефлятора</t>
  </si>
  <si>
    <t>Индекс-дефлятор объема
 платных услуг</t>
  </si>
  <si>
    <t>индекс промышленность</t>
  </si>
  <si>
    <t>Индекс-дефлятор продукции сельского хозяйства в хозяйствах всех категорий</t>
  </si>
  <si>
    <t>2020</t>
  </si>
  <si>
    <t>2021</t>
  </si>
  <si>
    <t>2022</t>
  </si>
  <si>
    <t>2023</t>
  </si>
  <si>
    <t>2024</t>
  </si>
  <si>
    <t>2017</t>
  </si>
  <si>
    <t>2018</t>
  </si>
  <si>
    <t>2019</t>
  </si>
  <si>
    <t>Консерва-тивный - вариант1</t>
  </si>
  <si>
    <t>Базовый - вариант2</t>
  </si>
  <si>
    <t>Целевой - вариант3</t>
  </si>
  <si>
    <t>Индекс-дефлятор оборота розничной торговли</t>
  </si>
  <si>
    <t>Основные показатели деятельности малого и среднего предпринимательства по видам предприятий
городского округа город Октябрьский Республики Башкортостан
на 2020 год и на плановый период до 2024 года
(отчет за 2018 год, оценка 2019 года, прогноз на период до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</si>
</sst>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26" x14ac:knownFonts="1">
    <font>
      <sz val="10"/>
      <name val="Arial"/>
    </font>
    <font>
      <sz val="8"/>
      <name val="Arial"/>
      <family val="2"/>
      <charset val="204"/>
    </font>
    <font>
      <sz val="14"/>
      <color rgb="FF000080"/>
      <name val="Tahoma"/>
      <family val="2"/>
      <charset val="204"/>
    </font>
    <font>
      <strike/>
      <sz val="14"/>
      <color rgb="FF000080"/>
      <name val="Arial"/>
      <family val="2"/>
      <charset val="204"/>
    </font>
    <font>
      <sz val="14"/>
      <color rgb="FF000080"/>
      <name val="Arial"/>
      <family val="2"/>
      <charset val="204"/>
    </font>
    <font>
      <sz val="14"/>
      <color rgb="FFFF0000"/>
      <name val="Tahoma"/>
      <family val="2"/>
      <charset val="204"/>
    </font>
    <font>
      <sz val="10"/>
      <color rgb="FF000080"/>
      <name val="Tahoma"/>
      <family val="2"/>
      <charset val="204"/>
    </font>
    <font>
      <b/>
      <strike/>
      <sz val="10"/>
      <color rgb="FFC00000"/>
      <name val="Arial"/>
      <family val="2"/>
      <charset val="204"/>
    </font>
    <font>
      <b/>
      <sz val="10"/>
      <color rgb="FF000080"/>
      <name val="Arial"/>
      <family val="2"/>
      <charset val="204"/>
    </font>
    <font>
      <b/>
      <sz val="10"/>
      <color rgb="FF000080"/>
      <name val="Tahoma"/>
      <family val="2"/>
      <charset val="204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4"/>
      <name val="Times New Roman"/>
      <family val="1"/>
      <charset val="204"/>
    </font>
    <font>
      <sz val="16"/>
      <name val="Arial"/>
      <family val="2"/>
      <charset val="204"/>
    </font>
    <font>
      <sz val="12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"/>
      <charset val="204"/>
    </font>
    <font>
      <sz val="8"/>
      <color indexed="8"/>
      <name val="Arial"/>
      <family val="2"/>
      <charset val="204"/>
    </font>
    <font>
      <u/>
      <sz val="9"/>
      <color indexed="10"/>
      <name val="Tahoma"/>
      <family val="2"/>
      <charset val="204"/>
    </font>
    <font>
      <u/>
      <sz val="9"/>
      <color indexed="11"/>
      <name val="Tahoma"/>
      <family val="2"/>
      <charset val="204"/>
    </font>
    <font>
      <sz val="12"/>
      <color rgb="FF002060"/>
      <name val="Times New Roman"/>
      <family val="1"/>
      <charset val="204"/>
    </font>
    <font>
      <sz val="12"/>
      <color rgb="FF3333CC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11"/>
      </top>
      <bottom/>
      <diagonal/>
    </border>
  </borders>
  <cellStyleXfs count="3">
    <xf numFmtId="0" fontId="0" fillId="0" borderId="0"/>
    <xf numFmtId="0" fontId="10" fillId="0" borderId="0"/>
    <xf numFmtId="0" fontId="20" fillId="0" borderId="0">
      <protection locked="0"/>
    </xf>
  </cellStyleXfs>
  <cellXfs count="68">
    <xf numFmtId="0" fontId="0" fillId="0" borderId="0" xfId="0"/>
    <xf numFmtId="0" fontId="1" fillId="0" borderId="0" xfId="0" applyFont="1" applyFill="1" applyAlignment="1" applyProtection="1">
      <alignment vertical="top"/>
      <protection locked="0"/>
    </xf>
    <xf numFmtId="0" fontId="0" fillId="0" borderId="0" xfId="0" applyFill="1" applyProtection="1">
      <protection locked="0"/>
    </xf>
    <xf numFmtId="0" fontId="3" fillId="0" borderId="0" xfId="0" applyFont="1" applyFill="1" applyAlignment="1" applyProtection="1">
      <alignment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2" fillId="0" borderId="0" xfId="0" applyFont="1" applyFill="1" applyAlignment="1" applyProtection="1">
      <alignment vertical="top" wrapText="1"/>
      <protection locked="0"/>
    </xf>
    <xf numFmtId="0" fontId="5" fillId="0" borderId="0" xfId="0" applyFont="1" applyFill="1" applyAlignment="1" applyProtection="1">
      <alignment vertical="top" wrapText="1"/>
      <protection locked="0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 applyProtection="1">
      <alignment vertical="top" wrapText="1"/>
      <protection locked="0"/>
    </xf>
    <xf numFmtId="1" fontId="8" fillId="0" borderId="0" xfId="0" applyNumberFormat="1" applyFont="1" applyFill="1" applyAlignment="1" applyProtection="1">
      <alignment vertical="top" wrapText="1"/>
      <protection locked="0"/>
    </xf>
    <xf numFmtId="1" fontId="9" fillId="0" borderId="0" xfId="0" applyNumberFormat="1" applyFont="1" applyFill="1" applyAlignment="1" applyProtection="1">
      <alignment vertical="top" wrapText="1"/>
      <protection locked="0"/>
    </xf>
    <xf numFmtId="0" fontId="14" fillId="0" borderId="0" xfId="0" applyFont="1" applyAlignment="1" applyProtection="1">
      <alignment vertical="top"/>
      <protection locked="0"/>
    </xf>
    <xf numFmtId="0" fontId="14" fillId="0" borderId="0" xfId="0" applyFont="1" applyProtection="1">
      <protection locked="0"/>
    </xf>
    <xf numFmtId="0" fontId="17" fillId="0" borderId="0" xfId="0" applyFont="1" applyFill="1" applyBorder="1" applyAlignment="1" applyProtection="1">
      <alignment vertical="top"/>
      <protection locked="0"/>
    </xf>
    <xf numFmtId="0" fontId="13" fillId="0" borderId="0" xfId="0" applyFont="1" applyFill="1" applyAlignment="1" applyProtection="1">
      <alignment vertical="top" wrapText="1"/>
      <protection locked="0"/>
    </xf>
    <xf numFmtId="0" fontId="13" fillId="0" borderId="0" xfId="0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horizontal="right" vertical="top"/>
      <protection locked="0"/>
    </xf>
    <xf numFmtId="0" fontId="16" fillId="0" borderId="0" xfId="0" applyFont="1" applyFill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vertical="top"/>
      <protection locked="0"/>
    </xf>
    <xf numFmtId="0" fontId="18" fillId="0" borderId="0" xfId="0" applyFont="1" applyFill="1" applyBorder="1" applyAlignment="1" applyProtection="1">
      <alignment horizontal="center" vertical="top"/>
      <protection locked="0"/>
    </xf>
    <xf numFmtId="0" fontId="16" fillId="0" borderId="0" xfId="0" applyFont="1" applyFill="1" applyAlignment="1" applyProtection="1">
      <alignment horizontal="center" vertical="top" wrapText="1"/>
      <protection hidden="1"/>
    </xf>
    <xf numFmtId="0" fontId="2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hidden="1"/>
    </xf>
    <xf numFmtId="0" fontId="21" fillId="0" borderId="0" xfId="2" applyNumberFormat="1" applyFont="1" applyFill="1" applyBorder="1" applyAlignment="1" applyProtection="1">
      <alignment vertical="top"/>
      <protection locked="0"/>
    </xf>
    <xf numFmtId="49" fontId="22" fillId="0" borderId="0" xfId="2" applyNumberFormat="1" applyFont="1" applyFill="1" applyBorder="1" applyAlignment="1" applyProtection="1">
      <alignment horizontal="left" vertical="center" wrapText="1"/>
    </xf>
    <xf numFmtId="49" fontId="23" fillId="0" borderId="0" xfId="2" applyNumberFormat="1" applyFont="1" applyFill="1" applyBorder="1" applyAlignment="1" applyProtection="1">
      <alignment horizontal="left" vertical="center" wrapText="1"/>
      <protection locked="0"/>
    </xf>
    <xf numFmtId="49" fontId="23" fillId="0" borderId="0" xfId="2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2">
      <protection locked="0"/>
    </xf>
    <xf numFmtId="0" fontId="1" fillId="0" borderId="0" xfId="2" applyNumberFormat="1" applyFont="1" applyFill="1" applyBorder="1" applyAlignment="1" applyProtection="1">
      <alignment vertical="top"/>
      <protection locked="0"/>
    </xf>
    <xf numFmtId="0" fontId="10" fillId="0" borderId="0" xfId="2" applyFont="1" applyFill="1">
      <protection locked="0"/>
    </xf>
    <xf numFmtId="0" fontId="1" fillId="2" borderId="0" xfId="2" applyNumberFormat="1" applyFont="1" applyFill="1" applyBorder="1" applyAlignment="1" applyProtection="1">
      <alignment vertical="top"/>
      <protection locked="0"/>
    </xf>
    <xf numFmtId="0" fontId="10" fillId="2" borderId="0" xfId="2" applyFont="1" applyFill="1">
      <protection locked="0"/>
    </xf>
    <xf numFmtId="3" fontId="1" fillId="0" borderId="0" xfId="2" applyNumberFormat="1" applyFont="1" applyFill="1" applyBorder="1" applyAlignment="1" applyProtection="1">
      <alignment vertical="top"/>
      <protection locked="0"/>
    </xf>
    <xf numFmtId="3" fontId="10" fillId="0" borderId="0" xfId="2" applyNumberFormat="1" applyFont="1" applyFill="1">
      <protection locked="0"/>
    </xf>
    <xf numFmtId="0" fontId="1" fillId="4" borderId="0" xfId="2" applyNumberFormat="1" applyFont="1" applyFill="1" applyBorder="1" applyAlignment="1" applyProtection="1">
      <alignment vertical="top"/>
      <protection locked="0"/>
    </xf>
    <xf numFmtId="0" fontId="10" fillId="4" borderId="0" xfId="2" applyFont="1" applyFill="1">
      <protection locked="0"/>
    </xf>
    <xf numFmtId="4" fontId="1" fillId="0" borderId="0" xfId="2" applyNumberFormat="1" applyFont="1" applyFill="1" applyBorder="1" applyAlignment="1" applyProtection="1">
      <alignment vertical="top"/>
      <protection locked="0"/>
    </xf>
    <xf numFmtId="0" fontId="21" fillId="0" borderId="2" xfId="2" applyNumberFormat="1" applyFont="1" applyFill="1" applyBorder="1" applyAlignment="1" applyProtection="1">
      <alignment vertical="top"/>
      <protection locked="0"/>
    </xf>
    <xf numFmtId="0" fontId="20" fillId="0" borderId="0" xfId="2" applyFill="1">
      <protection locked="0"/>
    </xf>
    <xf numFmtId="0" fontId="19" fillId="4" borderId="0" xfId="2" applyNumberFormat="1" applyFont="1" applyFill="1" applyBorder="1" applyAlignment="1" applyProtection="1">
      <alignment horizontal="right" vertical="center" wrapText="1" indent="1"/>
    </xf>
    <xf numFmtId="49" fontId="19" fillId="4" borderId="0" xfId="2" applyNumberFormat="1" applyFont="1" applyFill="1" applyBorder="1" applyAlignment="1" applyProtection="1">
      <alignment horizontal="center" vertical="center" wrapText="1"/>
    </xf>
    <xf numFmtId="4" fontId="19" fillId="4" borderId="0" xfId="2" applyNumberFormat="1" applyFont="1" applyFill="1" applyBorder="1" applyAlignment="1" applyProtection="1">
      <alignment horizontal="center" vertical="center" wrapText="1"/>
    </xf>
    <xf numFmtId="4" fontId="19" fillId="4" borderId="0" xfId="2" applyNumberFormat="1" applyFont="1" applyFill="1" applyBorder="1" applyAlignment="1" applyProtection="1">
      <alignment horizontal="center" vertical="center"/>
    </xf>
    <xf numFmtId="0" fontId="15" fillId="0" borderId="1" xfId="2" applyNumberFormat="1" applyFont="1" applyFill="1" applyBorder="1" applyAlignment="1" applyProtection="1">
      <alignment horizontal="left" vertical="center" wrapText="1"/>
    </xf>
    <xf numFmtId="49" fontId="15" fillId="0" borderId="1" xfId="2" applyNumberFormat="1" applyFont="1" applyFill="1" applyBorder="1" applyAlignment="1" applyProtection="1">
      <alignment horizontal="center" vertical="center" wrapText="1"/>
    </xf>
    <xf numFmtId="3" fontId="15" fillId="0" borderId="1" xfId="2" applyNumberFormat="1" applyFont="1" applyFill="1" applyBorder="1" applyAlignment="1" applyProtection="1">
      <alignment horizontal="center" vertical="center"/>
    </xf>
    <xf numFmtId="49" fontId="15" fillId="2" borderId="1" xfId="2" applyNumberFormat="1" applyFont="1" applyFill="1" applyBorder="1" applyAlignment="1" applyProtection="1">
      <alignment horizontal="center" vertical="center" wrapText="1"/>
    </xf>
    <xf numFmtId="165" fontId="15" fillId="0" borderId="1" xfId="2" applyNumberFormat="1" applyFont="1" applyFill="1" applyBorder="1" applyAlignment="1" applyProtection="1">
      <alignment horizontal="center" vertical="center"/>
    </xf>
    <xf numFmtId="2" fontId="15" fillId="0" borderId="1" xfId="2" applyNumberFormat="1" applyFont="1" applyFill="1" applyBorder="1" applyAlignment="1" applyProtection="1">
      <alignment horizontal="center" vertical="center"/>
    </xf>
    <xf numFmtId="0" fontId="15" fillId="0" borderId="1" xfId="2" applyNumberFormat="1" applyFont="1" applyFill="1" applyBorder="1" applyAlignment="1" applyProtection="1">
      <alignment horizontal="left" vertical="center" wrapText="1" indent="1"/>
    </xf>
    <xf numFmtId="3" fontId="15" fillId="0" borderId="1" xfId="2" applyNumberFormat="1" applyFont="1" applyFill="1" applyBorder="1" applyAlignment="1" applyProtection="1">
      <alignment horizontal="center" vertical="center"/>
      <protection locked="0"/>
    </xf>
    <xf numFmtId="3" fontId="15" fillId="0" borderId="1" xfId="2" applyNumberFormat="1" applyFont="1" applyFill="1" applyBorder="1" applyAlignment="1" applyProtection="1">
      <alignment horizontal="left" vertical="center" wrapText="1" indent="3"/>
    </xf>
    <xf numFmtId="3" fontId="15" fillId="0" borderId="1" xfId="2" applyNumberFormat="1" applyFont="1" applyFill="1" applyBorder="1" applyAlignment="1" applyProtection="1">
      <alignment horizontal="center" vertical="center" wrapText="1"/>
    </xf>
    <xf numFmtId="4" fontId="15" fillId="0" borderId="1" xfId="2" applyNumberFormat="1" applyFont="1" applyFill="1" applyBorder="1" applyAlignment="1" applyProtection="1">
      <alignment horizontal="center" vertical="center"/>
    </xf>
    <xf numFmtId="0" fontId="15" fillId="4" borderId="1" xfId="2" applyNumberFormat="1" applyFont="1" applyFill="1" applyBorder="1" applyAlignment="1" applyProtection="1">
      <alignment horizontal="right" vertical="center" wrapText="1" indent="1"/>
    </xf>
    <xf numFmtId="49" fontId="15" fillId="4" borderId="1" xfId="2" applyNumberFormat="1" applyFont="1" applyFill="1" applyBorder="1" applyAlignment="1" applyProtection="1">
      <alignment horizontal="center" vertical="center" wrapText="1"/>
    </xf>
    <xf numFmtId="4" fontId="15" fillId="0" borderId="1" xfId="2" applyNumberFormat="1" applyFont="1" applyFill="1" applyBorder="1" applyAlignment="1" applyProtection="1">
      <alignment horizontal="center" vertical="center" wrapText="1"/>
    </xf>
    <xf numFmtId="0" fontId="15" fillId="0" borderId="1" xfId="2" applyNumberFormat="1" applyFont="1" applyFill="1" applyBorder="1" applyAlignment="1" applyProtection="1">
      <alignment horizontal="center" vertical="center" wrapText="1"/>
    </xf>
    <xf numFmtId="0" fontId="15" fillId="0" borderId="1" xfId="2" applyNumberFormat="1" applyFont="1" applyFill="1" applyBorder="1" applyAlignment="1" applyProtection="1">
      <alignment horizontal="center" vertical="center" wrapText="1"/>
    </xf>
    <xf numFmtId="2" fontId="24" fillId="2" borderId="1" xfId="2" applyNumberFormat="1" applyFont="1" applyFill="1" applyBorder="1" applyAlignment="1" applyProtection="1">
      <alignment horizontal="right" vertical="center" wrapText="1" indent="1"/>
    </xf>
    <xf numFmtId="0" fontId="24" fillId="3" borderId="1" xfId="2" applyFont="1" applyFill="1" applyBorder="1" applyAlignment="1" applyProtection="1">
      <alignment horizontal="right" vertical="center" wrapText="1"/>
      <protection hidden="1"/>
    </xf>
    <xf numFmtId="0" fontId="24" fillId="3" borderId="1" xfId="2" applyFont="1" applyFill="1" applyBorder="1" applyAlignment="1" applyProtection="1">
      <alignment horizontal="left" vertical="center" wrapText="1"/>
      <protection hidden="1"/>
    </xf>
    <xf numFmtId="4" fontId="24" fillId="0" borderId="1" xfId="2" applyNumberFormat="1" applyFont="1" applyFill="1" applyBorder="1" applyAlignment="1" applyProtection="1">
      <alignment horizontal="center" vertical="center"/>
      <protection locked="0"/>
    </xf>
    <xf numFmtId="3" fontId="24" fillId="0" borderId="1" xfId="2" applyNumberFormat="1" applyFont="1" applyFill="1" applyBorder="1" applyAlignment="1" applyProtection="1">
      <alignment horizontal="center" vertical="center"/>
      <protection locked="0"/>
    </xf>
    <xf numFmtId="4" fontId="25" fillId="0" borderId="1" xfId="2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top"/>
      <protection locked="0"/>
    </xf>
    <xf numFmtId="0" fontId="16" fillId="0" borderId="0" xfId="0" applyFont="1" applyFill="1" applyAlignment="1" applyProtection="1">
      <alignment vertical="top" wrapText="1"/>
      <protection hidden="1"/>
    </xf>
    <xf numFmtId="0" fontId="13" fillId="0" borderId="0" xfId="0" applyFont="1" applyFill="1" applyAlignment="1" applyProtection="1">
      <alignment horizontal="left" vertical="top" wrapTex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54"/>
  <sheetViews>
    <sheetView tabSelected="1" view="pageBreakPreview" topLeftCell="A2" zoomScaleNormal="115" zoomScaleSheetLayoutView="100" workbookViewId="0">
      <pane xSplit="2" ySplit="7" topLeftCell="C48" activePane="bottomRight" state="frozen"/>
      <selection activeCell="A2" sqref="A2"/>
      <selection pane="topRight" activeCell="C2" sqref="C2"/>
      <selection pane="bottomLeft" activeCell="A8" sqref="A8"/>
      <selection pane="bottomRight" activeCell="A52" sqref="A51:XFD52"/>
    </sheetView>
  </sheetViews>
  <sheetFormatPr defaultRowHeight="12.75" x14ac:dyDescent="0.2"/>
  <cols>
    <col min="1" max="1" width="2.7109375" style="27" customWidth="1"/>
    <col min="2" max="2" width="32.85546875" style="27" customWidth="1"/>
    <col min="3" max="3" width="20.28515625" style="27" customWidth="1"/>
    <col min="4" max="21" width="11.42578125" style="27" customWidth="1"/>
    <col min="22" max="22" width="1.42578125" style="27" customWidth="1"/>
    <col min="23" max="23" width="10.140625" style="27" customWidth="1"/>
    <col min="24" max="256" width="9.140625" style="27"/>
    <col min="257" max="257" width="2.7109375" style="27" customWidth="1"/>
    <col min="258" max="258" width="32.85546875" style="27" customWidth="1"/>
    <col min="259" max="259" width="20.28515625" style="27" customWidth="1"/>
    <col min="260" max="277" width="11.42578125" style="27" customWidth="1"/>
    <col min="278" max="278" width="1.42578125" style="27" customWidth="1"/>
    <col min="279" max="279" width="10.140625" style="27" customWidth="1"/>
    <col min="280" max="512" width="9.140625" style="27"/>
    <col min="513" max="513" width="2.7109375" style="27" customWidth="1"/>
    <col min="514" max="514" width="32.85546875" style="27" customWidth="1"/>
    <col min="515" max="515" width="20.28515625" style="27" customWidth="1"/>
    <col min="516" max="533" width="11.42578125" style="27" customWidth="1"/>
    <col min="534" max="534" width="1.42578125" style="27" customWidth="1"/>
    <col min="535" max="535" width="10.140625" style="27" customWidth="1"/>
    <col min="536" max="768" width="9.140625" style="27"/>
    <col min="769" max="769" width="2.7109375" style="27" customWidth="1"/>
    <col min="770" max="770" width="32.85546875" style="27" customWidth="1"/>
    <col min="771" max="771" width="20.28515625" style="27" customWidth="1"/>
    <col min="772" max="789" width="11.42578125" style="27" customWidth="1"/>
    <col min="790" max="790" width="1.42578125" style="27" customWidth="1"/>
    <col min="791" max="791" width="10.140625" style="27" customWidth="1"/>
    <col min="792" max="1024" width="9.140625" style="27"/>
    <col min="1025" max="1025" width="2.7109375" style="27" customWidth="1"/>
    <col min="1026" max="1026" width="32.85546875" style="27" customWidth="1"/>
    <col min="1027" max="1027" width="20.28515625" style="27" customWidth="1"/>
    <col min="1028" max="1045" width="11.42578125" style="27" customWidth="1"/>
    <col min="1046" max="1046" width="1.42578125" style="27" customWidth="1"/>
    <col min="1047" max="1047" width="10.140625" style="27" customWidth="1"/>
    <col min="1048" max="1280" width="9.140625" style="27"/>
    <col min="1281" max="1281" width="2.7109375" style="27" customWidth="1"/>
    <col min="1282" max="1282" width="32.85546875" style="27" customWidth="1"/>
    <col min="1283" max="1283" width="20.28515625" style="27" customWidth="1"/>
    <col min="1284" max="1301" width="11.42578125" style="27" customWidth="1"/>
    <col min="1302" max="1302" width="1.42578125" style="27" customWidth="1"/>
    <col min="1303" max="1303" width="10.140625" style="27" customWidth="1"/>
    <col min="1304" max="1536" width="9.140625" style="27"/>
    <col min="1537" max="1537" width="2.7109375" style="27" customWidth="1"/>
    <col min="1538" max="1538" width="32.85546875" style="27" customWidth="1"/>
    <col min="1539" max="1539" width="20.28515625" style="27" customWidth="1"/>
    <col min="1540" max="1557" width="11.42578125" style="27" customWidth="1"/>
    <col min="1558" max="1558" width="1.42578125" style="27" customWidth="1"/>
    <col min="1559" max="1559" width="10.140625" style="27" customWidth="1"/>
    <col min="1560" max="1792" width="9.140625" style="27"/>
    <col min="1793" max="1793" width="2.7109375" style="27" customWidth="1"/>
    <col min="1794" max="1794" width="32.85546875" style="27" customWidth="1"/>
    <col min="1795" max="1795" width="20.28515625" style="27" customWidth="1"/>
    <col min="1796" max="1813" width="11.42578125" style="27" customWidth="1"/>
    <col min="1814" max="1814" width="1.42578125" style="27" customWidth="1"/>
    <col min="1815" max="1815" width="10.140625" style="27" customWidth="1"/>
    <col min="1816" max="2048" width="9.140625" style="27"/>
    <col min="2049" max="2049" width="2.7109375" style="27" customWidth="1"/>
    <col min="2050" max="2050" width="32.85546875" style="27" customWidth="1"/>
    <col min="2051" max="2051" width="20.28515625" style="27" customWidth="1"/>
    <col min="2052" max="2069" width="11.42578125" style="27" customWidth="1"/>
    <col min="2070" max="2070" width="1.42578125" style="27" customWidth="1"/>
    <col min="2071" max="2071" width="10.140625" style="27" customWidth="1"/>
    <col min="2072" max="2304" width="9.140625" style="27"/>
    <col min="2305" max="2305" width="2.7109375" style="27" customWidth="1"/>
    <col min="2306" max="2306" width="32.85546875" style="27" customWidth="1"/>
    <col min="2307" max="2307" width="20.28515625" style="27" customWidth="1"/>
    <col min="2308" max="2325" width="11.42578125" style="27" customWidth="1"/>
    <col min="2326" max="2326" width="1.42578125" style="27" customWidth="1"/>
    <col min="2327" max="2327" width="10.140625" style="27" customWidth="1"/>
    <col min="2328" max="2560" width="9.140625" style="27"/>
    <col min="2561" max="2561" width="2.7109375" style="27" customWidth="1"/>
    <col min="2562" max="2562" width="32.85546875" style="27" customWidth="1"/>
    <col min="2563" max="2563" width="20.28515625" style="27" customWidth="1"/>
    <col min="2564" max="2581" width="11.42578125" style="27" customWidth="1"/>
    <col min="2582" max="2582" width="1.42578125" style="27" customWidth="1"/>
    <col min="2583" max="2583" width="10.140625" style="27" customWidth="1"/>
    <col min="2584" max="2816" width="9.140625" style="27"/>
    <col min="2817" max="2817" width="2.7109375" style="27" customWidth="1"/>
    <col min="2818" max="2818" width="32.85546875" style="27" customWidth="1"/>
    <col min="2819" max="2819" width="20.28515625" style="27" customWidth="1"/>
    <col min="2820" max="2837" width="11.42578125" style="27" customWidth="1"/>
    <col min="2838" max="2838" width="1.42578125" style="27" customWidth="1"/>
    <col min="2839" max="2839" width="10.140625" style="27" customWidth="1"/>
    <col min="2840" max="3072" width="9.140625" style="27"/>
    <col min="3073" max="3073" width="2.7109375" style="27" customWidth="1"/>
    <col min="3074" max="3074" width="32.85546875" style="27" customWidth="1"/>
    <col min="3075" max="3075" width="20.28515625" style="27" customWidth="1"/>
    <col min="3076" max="3093" width="11.42578125" style="27" customWidth="1"/>
    <col min="3094" max="3094" width="1.42578125" style="27" customWidth="1"/>
    <col min="3095" max="3095" width="10.140625" style="27" customWidth="1"/>
    <col min="3096" max="3328" width="9.140625" style="27"/>
    <col min="3329" max="3329" width="2.7109375" style="27" customWidth="1"/>
    <col min="3330" max="3330" width="32.85546875" style="27" customWidth="1"/>
    <col min="3331" max="3331" width="20.28515625" style="27" customWidth="1"/>
    <col min="3332" max="3349" width="11.42578125" style="27" customWidth="1"/>
    <col min="3350" max="3350" width="1.42578125" style="27" customWidth="1"/>
    <col min="3351" max="3351" width="10.140625" style="27" customWidth="1"/>
    <col min="3352" max="3584" width="9.140625" style="27"/>
    <col min="3585" max="3585" width="2.7109375" style="27" customWidth="1"/>
    <col min="3586" max="3586" width="32.85546875" style="27" customWidth="1"/>
    <col min="3587" max="3587" width="20.28515625" style="27" customWidth="1"/>
    <col min="3588" max="3605" width="11.42578125" style="27" customWidth="1"/>
    <col min="3606" max="3606" width="1.42578125" style="27" customWidth="1"/>
    <col min="3607" max="3607" width="10.140625" style="27" customWidth="1"/>
    <col min="3608" max="3840" width="9.140625" style="27"/>
    <col min="3841" max="3841" width="2.7109375" style="27" customWidth="1"/>
    <col min="3842" max="3842" width="32.85546875" style="27" customWidth="1"/>
    <col min="3843" max="3843" width="20.28515625" style="27" customWidth="1"/>
    <col min="3844" max="3861" width="11.42578125" style="27" customWidth="1"/>
    <col min="3862" max="3862" width="1.42578125" style="27" customWidth="1"/>
    <col min="3863" max="3863" width="10.140625" style="27" customWidth="1"/>
    <col min="3864" max="4096" width="9.140625" style="27"/>
    <col min="4097" max="4097" width="2.7109375" style="27" customWidth="1"/>
    <col min="4098" max="4098" width="32.85546875" style="27" customWidth="1"/>
    <col min="4099" max="4099" width="20.28515625" style="27" customWidth="1"/>
    <col min="4100" max="4117" width="11.42578125" style="27" customWidth="1"/>
    <col min="4118" max="4118" width="1.42578125" style="27" customWidth="1"/>
    <col min="4119" max="4119" width="10.140625" style="27" customWidth="1"/>
    <col min="4120" max="4352" width="9.140625" style="27"/>
    <col min="4353" max="4353" width="2.7109375" style="27" customWidth="1"/>
    <col min="4354" max="4354" width="32.85546875" style="27" customWidth="1"/>
    <col min="4355" max="4355" width="20.28515625" style="27" customWidth="1"/>
    <col min="4356" max="4373" width="11.42578125" style="27" customWidth="1"/>
    <col min="4374" max="4374" width="1.42578125" style="27" customWidth="1"/>
    <col min="4375" max="4375" width="10.140625" style="27" customWidth="1"/>
    <col min="4376" max="4608" width="9.140625" style="27"/>
    <col min="4609" max="4609" width="2.7109375" style="27" customWidth="1"/>
    <col min="4610" max="4610" width="32.85546875" style="27" customWidth="1"/>
    <col min="4611" max="4611" width="20.28515625" style="27" customWidth="1"/>
    <col min="4612" max="4629" width="11.42578125" style="27" customWidth="1"/>
    <col min="4630" max="4630" width="1.42578125" style="27" customWidth="1"/>
    <col min="4631" max="4631" width="10.140625" style="27" customWidth="1"/>
    <col min="4632" max="4864" width="9.140625" style="27"/>
    <col min="4865" max="4865" width="2.7109375" style="27" customWidth="1"/>
    <col min="4866" max="4866" width="32.85546875" style="27" customWidth="1"/>
    <col min="4867" max="4867" width="20.28515625" style="27" customWidth="1"/>
    <col min="4868" max="4885" width="11.42578125" style="27" customWidth="1"/>
    <col min="4886" max="4886" width="1.42578125" style="27" customWidth="1"/>
    <col min="4887" max="4887" width="10.140625" style="27" customWidth="1"/>
    <col min="4888" max="5120" width="9.140625" style="27"/>
    <col min="5121" max="5121" width="2.7109375" style="27" customWidth="1"/>
    <col min="5122" max="5122" width="32.85546875" style="27" customWidth="1"/>
    <col min="5123" max="5123" width="20.28515625" style="27" customWidth="1"/>
    <col min="5124" max="5141" width="11.42578125" style="27" customWidth="1"/>
    <col min="5142" max="5142" width="1.42578125" style="27" customWidth="1"/>
    <col min="5143" max="5143" width="10.140625" style="27" customWidth="1"/>
    <col min="5144" max="5376" width="9.140625" style="27"/>
    <col min="5377" max="5377" width="2.7109375" style="27" customWidth="1"/>
    <col min="5378" max="5378" width="32.85546875" style="27" customWidth="1"/>
    <col min="5379" max="5379" width="20.28515625" style="27" customWidth="1"/>
    <col min="5380" max="5397" width="11.42578125" style="27" customWidth="1"/>
    <col min="5398" max="5398" width="1.42578125" style="27" customWidth="1"/>
    <col min="5399" max="5399" width="10.140625" style="27" customWidth="1"/>
    <col min="5400" max="5632" width="9.140625" style="27"/>
    <col min="5633" max="5633" width="2.7109375" style="27" customWidth="1"/>
    <col min="5634" max="5634" width="32.85546875" style="27" customWidth="1"/>
    <col min="5635" max="5635" width="20.28515625" style="27" customWidth="1"/>
    <col min="5636" max="5653" width="11.42578125" style="27" customWidth="1"/>
    <col min="5654" max="5654" width="1.42578125" style="27" customWidth="1"/>
    <col min="5655" max="5655" width="10.140625" style="27" customWidth="1"/>
    <col min="5656" max="5888" width="9.140625" style="27"/>
    <col min="5889" max="5889" width="2.7109375" style="27" customWidth="1"/>
    <col min="5890" max="5890" width="32.85546875" style="27" customWidth="1"/>
    <col min="5891" max="5891" width="20.28515625" style="27" customWidth="1"/>
    <col min="5892" max="5909" width="11.42578125" style="27" customWidth="1"/>
    <col min="5910" max="5910" width="1.42578125" style="27" customWidth="1"/>
    <col min="5911" max="5911" width="10.140625" style="27" customWidth="1"/>
    <col min="5912" max="6144" width="9.140625" style="27"/>
    <col min="6145" max="6145" width="2.7109375" style="27" customWidth="1"/>
    <col min="6146" max="6146" width="32.85546875" style="27" customWidth="1"/>
    <col min="6147" max="6147" width="20.28515625" style="27" customWidth="1"/>
    <col min="6148" max="6165" width="11.42578125" style="27" customWidth="1"/>
    <col min="6166" max="6166" width="1.42578125" style="27" customWidth="1"/>
    <col min="6167" max="6167" width="10.140625" style="27" customWidth="1"/>
    <col min="6168" max="6400" width="9.140625" style="27"/>
    <col min="6401" max="6401" width="2.7109375" style="27" customWidth="1"/>
    <col min="6402" max="6402" width="32.85546875" style="27" customWidth="1"/>
    <col min="6403" max="6403" width="20.28515625" style="27" customWidth="1"/>
    <col min="6404" max="6421" width="11.42578125" style="27" customWidth="1"/>
    <col min="6422" max="6422" width="1.42578125" style="27" customWidth="1"/>
    <col min="6423" max="6423" width="10.140625" style="27" customWidth="1"/>
    <col min="6424" max="6656" width="9.140625" style="27"/>
    <col min="6657" max="6657" width="2.7109375" style="27" customWidth="1"/>
    <col min="6658" max="6658" width="32.85546875" style="27" customWidth="1"/>
    <col min="6659" max="6659" width="20.28515625" style="27" customWidth="1"/>
    <col min="6660" max="6677" width="11.42578125" style="27" customWidth="1"/>
    <col min="6678" max="6678" width="1.42578125" style="27" customWidth="1"/>
    <col min="6679" max="6679" width="10.140625" style="27" customWidth="1"/>
    <col min="6680" max="6912" width="9.140625" style="27"/>
    <col min="6913" max="6913" width="2.7109375" style="27" customWidth="1"/>
    <col min="6914" max="6914" width="32.85546875" style="27" customWidth="1"/>
    <col min="6915" max="6915" width="20.28515625" style="27" customWidth="1"/>
    <col min="6916" max="6933" width="11.42578125" style="27" customWidth="1"/>
    <col min="6934" max="6934" width="1.42578125" style="27" customWidth="1"/>
    <col min="6935" max="6935" width="10.140625" style="27" customWidth="1"/>
    <col min="6936" max="7168" width="9.140625" style="27"/>
    <col min="7169" max="7169" width="2.7109375" style="27" customWidth="1"/>
    <col min="7170" max="7170" width="32.85546875" style="27" customWidth="1"/>
    <col min="7171" max="7171" width="20.28515625" style="27" customWidth="1"/>
    <col min="7172" max="7189" width="11.42578125" style="27" customWidth="1"/>
    <col min="7190" max="7190" width="1.42578125" style="27" customWidth="1"/>
    <col min="7191" max="7191" width="10.140625" style="27" customWidth="1"/>
    <col min="7192" max="7424" width="9.140625" style="27"/>
    <col min="7425" max="7425" width="2.7109375" style="27" customWidth="1"/>
    <col min="7426" max="7426" width="32.85546875" style="27" customWidth="1"/>
    <col min="7427" max="7427" width="20.28515625" style="27" customWidth="1"/>
    <col min="7428" max="7445" width="11.42578125" style="27" customWidth="1"/>
    <col min="7446" max="7446" width="1.42578125" style="27" customWidth="1"/>
    <col min="7447" max="7447" width="10.140625" style="27" customWidth="1"/>
    <col min="7448" max="7680" width="9.140625" style="27"/>
    <col min="7681" max="7681" width="2.7109375" style="27" customWidth="1"/>
    <col min="7682" max="7682" width="32.85546875" style="27" customWidth="1"/>
    <col min="7683" max="7683" width="20.28515625" style="27" customWidth="1"/>
    <col min="7684" max="7701" width="11.42578125" style="27" customWidth="1"/>
    <col min="7702" max="7702" width="1.42578125" style="27" customWidth="1"/>
    <col min="7703" max="7703" width="10.140625" style="27" customWidth="1"/>
    <col min="7704" max="7936" width="9.140625" style="27"/>
    <col min="7937" max="7937" width="2.7109375" style="27" customWidth="1"/>
    <col min="7938" max="7938" width="32.85546875" style="27" customWidth="1"/>
    <col min="7939" max="7939" width="20.28515625" style="27" customWidth="1"/>
    <col min="7940" max="7957" width="11.42578125" style="27" customWidth="1"/>
    <col min="7958" max="7958" width="1.42578125" style="27" customWidth="1"/>
    <col min="7959" max="7959" width="10.140625" style="27" customWidth="1"/>
    <col min="7960" max="8192" width="9.140625" style="27"/>
    <col min="8193" max="8193" width="2.7109375" style="27" customWidth="1"/>
    <col min="8194" max="8194" width="32.85546875" style="27" customWidth="1"/>
    <col min="8195" max="8195" width="20.28515625" style="27" customWidth="1"/>
    <col min="8196" max="8213" width="11.42578125" style="27" customWidth="1"/>
    <col min="8214" max="8214" width="1.42578125" style="27" customWidth="1"/>
    <col min="8215" max="8215" width="10.140625" style="27" customWidth="1"/>
    <col min="8216" max="8448" width="9.140625" style="27"/>
    <col min="8449" max="8449" width="2.7109375" style="27" customWidth="1"/>
    <col min="8450" max="8450" width="32.85546875" style="27" customWidth="1"/>
    <col min="8451" max="8451" width="20.28515625" style="27" customWidth="1"/>
    <col min="8452" max="8469" width="11.42578125" style="27" customWidth="1"/>
    <col min="8470" max="8470" width="1.42578125" style="27" customWidth="1"/>
    <col min="8471" max="8471" width="10.140625" style="27" customWidth="1"/>
    <col min="8472" max="8704" width="9.140625" style="27"/>
    <col min="8705" max="8705" width="2.7109375" style="27" customWidth="1"/>
    <col min="8706" max="8706" width="32.85546875" style="27" customWidth="1"/>
    <col min="8707" max="8707" width="20.28515625" style="27" customWidth="1"/>
    <col min="8708" max="8725" width="11.42578125" style="27" customWidth="1"/>
    <col min="8726" max="8726" width="1.42578125" style="27" customWidth="1"/>
    <col min="8727" max="8727" width="10.140625" style="27" customWidth="1"/>
    <col min="8728" max="8960" width="9.140625" style="27"/>
    <col min="8961" max="8961" width="2.7109375" style="27" customWidth="1"/>
    <col min="8962" max="8962" width="32.85546875" style="27" customWidth="1"/>
    <col min="8963" max="8963" width="20.28515625" style="27" customWidth="1"/>
    <col min="8964" max="8981" width="11.42578125" style="27" customWidth="1"/>
    <col min="8982" max="8982" width="1.42578125" style="27" customWidth="1"/>
    <col min="8983" max="8983" width="10.140625" style="27" customWidth="1"/>
    <col min="8984" max="9216" width="9.140625" style="27"/>
    <col min="9217" max="9217" width="2.7109375" style="27" customWidth="1"/>
    <col min="9218" max="9218" width="32.85546875" style="27" customWidth="1"/>
    <col min="9219" max="9219" width="20.28515625" style="27" customWidth="1"/>
    <col min="9220" max="9237" width="11.42578125" style="27" customWidth="1"/>
    <col min="9238" max="9238" width="1.42578125" style="27" customWidth="1"/>
    <col min="9239" max="9239" width="10.140625" style="27" customWidth="1"/>
    <col min="9240" max="9472" width="9.140625" style="27"/>
    <col min="9473" max="9473" width="2.7109375" style="27" customWidth="1"/>
    <col min="9474" max="9474" width="32.85546875" style="27" customWidth="1"/>
    <col min="9475" max="9475" width="20.28515625" style="27" customWidth="1"/>
    <col min="9476" max="9493" width="11.42578125" style="27" customWidth="1"/>
    <col min="9494" max="9494" width="1.42578125" style="27" customWidth="1"/>
    <col min="9495" max="9495" width="10.140625" style="27" customWidth="1"/>
    <col min="9496" max="9728" width="9.140625" style="27"/>
    <col min="9729" max="9729" width="2.7109375" style="27" customWidth="1"/>
    <col min="9730" max="9730" width="32.85546875" style="27" customWidth="1"/>
    <col min="9731" max="9731" width="20.28515625" style="27" customWidth="1"/>
    <col min="9732" max="9749" width="11.42578125" style="27" customWidth="1"/>
    <col min="9750" max="9750" width="1.42578125" style="27" customWidth="1"/>
    <col min="9751" max="9751" width="10.140625" style="27" customWidth="1"/>
    <col min="9752" max="9984" width="9.140625" style="27"/>
    <col min="9985" max="9985" width="2.7109375" style="27" customWidth="1"/>
    <col min="9986" max="9986" width="32.85546875" style="27" customWidth="1"/>
    <col min="9987" max="9987" width="20.28515625" style="27" customWidth="1"/>
    <col min="9988" max="10005" width="11.42578125" style="27" customWidth="1"/>
    <col min="10006" max="10006" width="1.42578125" style="27" customWidth="1"/>
    <col min="10007" max="10007" width="10.140625" style="27" customWidth="1"/>
    <col min="10008" max="10240" width="9.140625" style="27"/>
    <col min="10241" max="10241" width="2.7109375" style="27" customWidth="1"/>
    <col min="10242" max="10242" width="32.85546875" style="27" customWidth="1"/>
    <col min="10243" max="10243" width="20.28515625" style="27" customWidth="1"/>
    <col min="10244" max="10261" width="11.42578125" style="27" customWidth="1"/>
    <col min="10262" max="10262" width="1.42578125" style="27" customWidth="1"/>
    <col min="10263" max="10263" width="10.140625" style="27" customWidth="1"/>
    <col min="10264" max="10496" width="9.140625" style="27"/>
    <col min="10497" max="10497" width="2.7109375" style="27" customWidth="1"/>
    <col min="10498" max="10498" width="32.85546875" style="27" customWidth="1"/>
    <col min="10499" max="10499" width="20.28515625" style="27" customWidth="1"/>
    <col min="10500" max="10517" width="11.42578125" style="27" customWidth="1"/>
    <col min="10518" max="10518" width="1.42578125" style="27" customWidth="1"/>
    <col min="10519" max="10519" width="10.140625" style="27" customWidth="1"/>
    <col min="10520" max="10752" width="9.140625" style="27"/>
    <col min="10753" max="10753" width="2.7109375" style="27" customWidth="1"/>
    <col min="10754" max="10754" width="32.85546875" style="27" customWidth="1"/>
    <col min="10755" max="10755" width="20.28515625" style="27" customWidth="1"/>
    <col min="10756" max="10773" width="11.42578125" style="27" customWidth="1"/>
    <col min="10774" max="10774" width="1.42578125" style="27" customWidth="1"/>
    <col min="10775" max="10775" width="10.140625" style="27" customWidth="1"/>
    <col min="10776" max="11008" width="9.140625" style="27"/>
    <col min="11009" max="11009" width="2.7109375" style="27" customWidth="1"/>
    <col min="11010" max="11010" width="32.85546875" style="27" customWidth="1"/>
    <col min="11011" max="11011" width="20.28515625" style="27" customWidth="1"/>
    <col min="11012" max="11029" width="11.42578125" style="27" customWidth="1"/>
    <col min="11030" max="11030" width="1.42578125" style="27" customWidth="1"/>
    <col min="11031" max="11031" width="10.140625" style="27" customWidth="1"/>
    <col min="11032" max="11264" width="9.140625" style="27"/>
    <col min="11265" max="11265" width="2.7109375" style="27" customWidth="1"/>
    <col min="11266" max="11266" width="32.85546875" style="27" customWidth="1"/>
    <col min="11267" max="11267" width="20.28515625" style="27" customWidth="1"/>
    <col min="11268" max="11285" width="11.42578125" style="27" customWidth="1"/>
    <col min="11286" max="11286" width="1.42578125" style="27" customWidth="1"/>
    <col min="11287" max="11287" width="10.140625" style="27" customWidth="1"/>
    <col min="11288" max="11520" width="9.140625" style="27"/>
    <col min="11521" max="11521" width="2.7109375" style="27" customWidth="1"/>
    <col min="11522" max="11522" width="32.85546875" style="27" customWidth="1"/>
    <col min="11523" max="11523" width="20.28515625" style="27" customWidth="1"/>
    <col min="11524" max="11541" width="11.42578125" style="27" customWidth="1"/>
    <col min="11542" max="11542" width="1.42578125" style="27" customWidth="1"/>
    <col min="11543" max="11543" width="10.140625" style="27" customWidth="1"/>
    <col min="11544" max="11776" width="9.140625" style="27"/>
    <col min="11777" max="11777" width="2.7109375" style="27" customWidth="1"/>
    <col min="11778" max="11778" width="32.85546875" style="27" customWidth="1"/>
    <col min="11779" max="11779" width="20.28515625" style="27" customWidth="1"/>
    <col min="11780" max="11797" width="11.42578125" style="27" customWidth="1"/>
    <col min="11798" max="11798" width="1.42578125" style="27" customWidth="1"/>
    <col min="11799" max="11799" width="10.140625" style="27" customWidth="1"/>
    <col min="11800" max="12032" width="9.140625" style="27"/>
    <col min="12033" max="12033" width="2.7109375" style="27" customWidth="1"/>
    <col min="12034" max="12034" width="32.85546875" style="27" customWidth="1"/>
    <col min="12035" max="12035" width="20.28515625" style="27" customWidth="1"/>
    <col min="12036" max="12053" width="11.42578125" style="27" customWidth="1"/>
    <col min="12054" max="12054" width="1.42578125" style="27" customWidth="1"/>
    <col min="12055" max="12055" width="10.140625" style="27" customWidth="1"/>
    <col min="12056" max="12288" width="9.140625" style="27"/>
    <col min="12289" max="12289" width="2.7109375" style="27" customWidth="1"/>
    <col min="12290" max="12290" width="32.85546875" style="27" customWidth="1"/>
    <col min="12291" max="12291" width="20.28515625" style="27" customWidth="1"/>
    <col min="12292" max="12309" width="11.42578125" style="27" customWidth="1"/>
    <col min="12310" max="12310" width="1.42578125" style="27" customWidth="1"/>
    <col min="12311" max="12311" width="10.140625" style="27" customWidth="1"/>
    <col min="12312" max="12544" width="9.140625" style="27"/>
    <col min="12545" max="12545" width="2.7109375" style="27" customWidth="1"/>
    <col min="12546" max="12546" width="32.85546875" style="27" customWidth="1"/>
    <col min="12547" max="12547" width="20.28515625" style="27" customWidth="1"/>
    <col min="12548" max="12565" width="11.42578125" style="27" customWidth="1"/>
    <col min="12566" max="12566" width="1.42578125" style="27" customWidth="1"/>
    <col min="12567" max="12567" width="10.140625" style="27" customWidth="1"/>
    <col min="12568" max="12800" width="9.140625" style="27"/>
    <col min="12801" max="12801" width="2.7109375" style="27" customWidth="1"/>
    <col min="12802" max="12802" width="32.85546875" style="27" customWidth="1"/>
    <col min="12803" max="12803" width="20.28515625" style="27" customWidth="1"/>
    <col min="12804" max="12821" width="11.42578125" style="27" customWidth="1"/>
    <col min="12822" max="12822" width="1.42578125" style="27" customWidth="1"/>
    <col min="12823" max="12823" width="10.140625" style="27" customWidth="1"/>
    <col min="12824" max="13056" width="9.140625" style="27"/>
    <col min="13057" max="13057" width="2.7109375" style="27" customWidth="1"/>
    <col min="13058" max="13058" width="32.85546875" style="27" customWidth="1"/>
    <col min="13059" max="13059" width="20.28515625" style="27" customWidth="1"/>
    <col min="13060" max="13077" width="11.42578125" style="27" customWidth="1"/>
    <col min="13078" max="13078" width="1.42578125" style="27" customWidth="1"/>
    <col min="13079" max="13079" width="10.140625" style="27" customWidth="1"/>
    <col min="13080" max="13312" width="9.140625" style="27"/>
    <col min="13313" max="13313" width="2.7109375" style="27" customWidth="1"/>
    <col min="13314" max="13314" width="32.85546875" style="27" customWidth="1"/>
    <col min="13315" max="13315" width="20.28515625" style="27" customWidth="1"/>
    <col min="13316" max="13333" width="11.42578125" style="27" customWidth="1"/>
    <col min="13334" max="13334" width="1.42578125" style="27" customWidth="1"/>
    <col min="13335" max="13335" width="10.140625" style="27" customWidth="1"/>
    <col min="13336" max="13568" width="9.140625" style="27"/>
    <col min="13569" max="13569" width="2.7109375" style="27" customWidth="1"/>
    <col min="13570" max="13570" width="32.85546875" style="27" customWidth="1"/>
    <col min="13571" max="13571" width="20.28515625" style="27" customWidth="1"/>
    <col min="13572" max="13589" width="11.42578125" style="27" customWidth="1"/>
    <col min="13590" max="13590" width="1.42578125" style="27" customWidth="1"/>
    <col min="13591" max="13591" width="10.140625" style="27" customWidth="1"/>
    <col min="13592" max="13824" width="9.140625" style="27"/>
    <col min="13825" max="13825" width="2.7109375" style="27" customWidth="1"/>
    <col min="13826" max="13826" width="32.85546875" style="27" customWidth="1"/>
    <col min="13827" max="13827" width="20.28515625" style="27" customWidth="1"/>
    <col min="13828" max="13845" width="11.42578125" style="27" customWidth="1"/>
    <col min="13846" max="13846" width="1.42578125" style="27" customWidth="1"/>
    <col min="13847" max="13847" width="10.140625" style="27" customWidth="1"/>
    <col min="13848" max="14080" width="9.140625" style="27"/>
    <col min="14081" max="14081" width="2.7109375" style="27" customWidth="1"/>
    <col min="14082" max="14082" width="32.85546875" style="27" customWidth="1"/>
    <col min="14083" max="14083" width="20.28515625" style="27" customWidth="1"/>
    <col min="14084" max="14101" width="11.42578125" style="27" customWidth="1"/>
    <col min="14102" max="14102" width="1.42578125" style="27" customWidth="1"/>
    <col min="14103" max="14103" width="10.140625" style="27" customWidth="1"/>
    <col min="14104" max="14336" width="9.140625" style="27"/>
    <col min="14337" max="14337" width="2.7109375" style="27" customWidth="1"/>
    <col min="14338" max="14338" width="32.85546875" style="27" customWidth="1"/>
    <col min="14339" max="14339" width="20.28515625" style="27" customWidth="1"/>
    <col min="14340" max="14357" width="11.42578125" style="27" customWidth="1"/>
    <col min="14358" max="14358" width="1.42578125" style="27" customWidth="1"/>
    <col min="14359" max="14359" width="10.140625" style="27" customWidth="1"/>
    <col min="14360" max="14592" width="9.140625" style="27"/>
    <col min="14593" max="14593" width="2.7109375" style="27" customWidth="1"/>
    <col min="14594" max="14594" width="32.85546875" style="27" customWidth="1"/>
    <col min="14595" max="14595" width="20.28515625" style="27" customWidth="1"/>
    <col min="14596" max="14613" width="11.42578125" style="27" customWidth="1"/>
    <col min="14614" max="14614" width="1.42578125" style="27" customWidth="1"/>
    <col min="14615" max="14615" width="10.140625" style="27" customWidth="1"/>
    <col min="14616" max="14848" width="9.140625" style="27"/>
    <col min="14849" max="14849" width="2.7109375" style="27" customWidth="1"/>
    <col min="14850" max="14850" width="32.85546875" style="27" customWidth="1"/>
    <col min="14851" max="14851" width="20.28515625" style="27" customWidth="1"/>
    <col min="14852" max="14869" width="11.42578125" style="27" customWidth="1"/>
    <col min="14870" max="14870" width="1.42578125" style="27" customWidth="1"/>
    <col min="14871" max="14871" width="10.140625" style="27" customWidth="1"/>
    <col min="14872" max="15104" width="9.140625" style="27"/>
    <col min="15105" max="15105" width="2.7109375" style="27" customWidth="1"/>
    <col min="15106" max="15106" width="32.85546875" style="27" customWidth="1"/>
    <col min="15107" max="15107" width="20.28515625" style="27" customWidth="1"/>
    <col min="15108" max="15125" width="11.42578125" style="27" customWidth="1"/>
    <col min="15126" max="15126" width="1.42578125" style="27" customWidth="1"/>
    <col min="15127" max="15127" width="10.140625" style="27" customWidth="1"/>
    <col min="15128" max="15360" width="9.140625" style="27"/>
    <col min="15361" max="15361" width="2.7109375" style="27" customWidth="1"/>
    <col min="15362" max="15362" width="32.85546875" style="27" customWidth="1"/>
    <col min="15363" max="15363" width="20.28515625" style="27" customWidth="1"/>
    <col min="15364" max="15381" width="11.42578125" style="27" customWidth="1"/>
    <col min="15382" max="15382" width="1.42578125" style="27" customWidth="1"/>
    <col min="15383" max="15383" width="10.140625" style="27" customWidth="1"/>
    <col min="15384" max="15616" width="9.140625" style="27"/>
    <col min="15617" max="15617" width="2.7109375" style="27" customWidth="1"/>
    <col min="15618" max="15618" width="32.85546875" style="27" customWidth="1"/>
    <col min="15619" max="15619" width="20.28515625" style="27" customWidth="1"/>
    <col min="15620" max="15637" width="11.42578125" style="27" customWidth="1"/>
    <col min="15638" max="15638" width="1.42578125" style="27" customWidth="1"/>
    <col min="15639" max="15639" width="10.140625" style="27" customWidth="1"/>
    <col min="15640" max="15872" width="9.140625" style="27"/>
    <col min="15873" max="15873" width="2.7109375" style="27" customWidth="1"/>
    <col min="15874" max="15874" width="32.85546875" style="27" customWidth="1"/>
    <col min="15875" max="15875" width="20.28515625" style="27" customWidth="1"/>
    <col min="15876" max="15893" width="11.42578125" style="27" customWidth="1"/>
    <col min="15894" max="15894" width="1.42578125" style="27" customWidth="1"/>
    <col min="15895" max="15895" width="10.140625" style="27" customWidth="1"/>
    <col min="15896" max="16128" width="9.140625" style="27"/>
    <col min="16129" max="16129" width="2.7109375" style="27" customWidth="1"/>
    <col min="16130" max="16130" width="32.85546875" style="27" customWidth="1"/>
    <col min="16131" max="16131" width="20.28515625" style="27" customWidth="1"/>
    <col min="16132" max="16149" width="11.42578125" style="27" customWidth="1"/>
    <col min="16150" max="16150" width="1.42578125" style="27" customWidth="1"/>
    <col min="16151" max="16151" width="10.140625" style="27" customWidth="1"/>
    <col min="16152" max="16384" width="9.140625" style="27"/>
  </cols>
  <sheetData>
    <row r="1" spans="1:23" ht="16.5" customHeight="1" x14ac:dyDescent="0.2">
      <c r="A1" s="23"/>
      <c r="B1" s="24"/>
      <c r="C1" s="25"/>
      <c r="D1" s="26"/>
      <c r="E1" s="26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s="2" customFormat="1" ht="86.25" customHeight="1" x14ac:dyDescent="0.2">
      <c r="A2" s="1"/>
      <c r="B2" s="21"/>
      <c r="C2" s="21"/>
      <c r="D2" s="3"/>
      <c r="E2" s="3"/>
      <c r="F2" s="4"/>
      <c r="G2" s="5"/>
      <c r="H2" s="5"/>
      <c r="I2" s="5"/>
      <c r="J2" s="6"/>
      <c r="K2" s="1"/>
      <c r="L2" s="1"/>
      <c r="M2" s="5"/>
      <c r="N2" s="5"/>
      <c r="O2" s="5"/>
      <c r="P2" s="5"/>
      <c r="Q2" s="67" t="s">
        <v>11</v>
      </c>
      <c r="R2" s="67"/>
      <c r="S2" s="67"/>
      <c r="T2" s="67"/>
      <c r="U2" s="67"/>
      <c r="V2" s="14"/>
      <c r="W2" s="14"/>
    </row>
    <row r="3" spans="1:23" s="2" customFormat="1" ht="18" customHeight="1" x14ac:dyDescent="0.2">
      <c r="A3" s="1"/>
      <c r="B3" s="22"/>
      <c r="C3" s="22"/>
      <c r="D3" s="7"/>
      <c r="E3" s="8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s="2" customFormat="1" ht="95.25" customHeight="1" x14ac:dyDescent="0.2">
      <c r="A4" s="1"/>
      <c r="B4" s="20" t="s">
        <v>40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66"/>
      <c r="W4" s="66"/>
    </row>
    <row r="5" spans="1:23" s="2" customFormat="1" ht="18.75" customHeight="1" x14ac:dyDescent="0.2">
      <c r="A5" s="1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s="29" customFormat="1" ht="16.5" customHeight="1" x14ac:dyDescent="0.2">
      <c r="A6" s="28"/>
      <c r="B6" s="57" t="s">
        <v>0</v>
      </c>
      <c r="C6" s="57" t="s">
        <v>1</v>
      </c>
      <c r="D6" s="57" t="s">
        <v>2</v>
      </c>
      <c r="E6" s="57" t="s">
        <v>2</v>
      </c>
      <c r="F6" s="57" t="s">
        <v>3</v>
      </c>
      <c r="G6" s="57" t="s">
        <v>4</v>
      </c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28"/>
      <c r="W6" s="28"/>
    </row>
    <row r="7" spans="1:23" s="29" customFormat="1" ht="16.5" customHeight="1" x14ac:dyDescent="0.2">
      <c r="A7" s="28"/>
      <c r="B7" s="57"/>
      <c r="C7" s="57"/>
      <c r="D7" s="57"/>
      <c r="E7" s="57"/>
      <c r="F7" s="57"/>
      <c r="G7" s="57" t="s">
        <v>28</v>
      </c>
      <c r="H7" s="57"/>
      <c r="I7" s="57"/>
      <c r="J7" s="57" t="s">
        <v>29</v>
      </c>
      <c r="K7" s="57"/>
      <c r="L7" s="57"/>
      <c r="M7" s="57" t="s">
        <v>30</v>
      </c>
      <c r="N7" s="57"/>
      <c r="O7" s="57"/>
      <c r="P7" s="57" t="s">
        <v>31</v>
      </c>
      <c r="Q7" s="57"/>
      <c r="R7" s="57"/>
      <c r="S7" s="57" t="s">
        <v>32</v>
      </c>
      <c r="T7" s="57"/>
      <c r="U7" s="57"/>
      <c r="V7" s="28"/>
      <c r="W7" s="28"/>
    </row>
    <row r="8" spans="1:23" s="29" customFormat="1" ht="51" customHeight="1" x14ac:dyDescent="0.2">
      <c r="A8" s="28"/>
      <c r="B8" s="57"/>
      <c r="C8" s="57"/>
      <c r="D8" s="58" t="s">
        <v>33</v>
      </c>
      <c r="E8" s="58" t="s">
        <v>34</v>
      </c>
      <c r="F8" s="58" t="s">
        <v>35</v>
      </c>
      <c r="G8" s="58" t="s">
        <v>36</v>
      </c>
      <c r="H8" s="58" t="s">
        <v>37</v>
      </c>
      <c r="I8" s="58" t="s">
        <v>38</v>
      </c>
      <c r="J8" s="58" t="s">
        <v>36</v>
      </c>
      <c r="K8" s="58" t="s">
        <v>37</v>
      </c>
      <c r="L8" s="58" t="s">
        <v>38</v>
      </c>
      <c r="M8" s="58" t="s">
        <v>36</v>
      </c>
      <c r="N8" s="58" t="s">
        <v>37</v>
      </c>
      <c r="O8" s="58" t="s">
        <v>38</v>
      </c>
      <c r="P8" s="58" t="s">
        <v>36</v>
      </c>
      <c r="Q8" s="58" t="s">
        <v>37</v>
      </c>
      <c r="R8" s="58" t="s">
        <v>38</v>
      </c>
      <c r="S8" s="58" t="s">
        <v>36</v>
      </c>
      <c r="T8" s="58" t="s">
        <v>37</v>
      </c>
      <c r="U8" s="58" t="s">
        <v>38</v>
      </c>
      <c r="V8" s="28"/>
      <c r="W8" s="28"/>
    </row>
    <row r="9" spans="1:23" s="29" customFormat="1" ht="50.25" customHeight="1" x14ac:dyDescent="0.2">
      <c r="A9" s="28"/>
      <c r="B9" s="43" t="s">
        <v>14</v>
      </c>
      <c r="C9" s="44" t="s">
        <v>5</v>
      </c>
      <c r="D9" s="45">
        <f t="shared" ref="D9:U9" si="0">D12+D13+D14+D15+D16</f>
        <v>3783</v>
      </c>
      <c r="E9" s="45">
        <f t="shared" si="0"/>
        <v>3783</v>
      </c>
      <c r="F9" s="45">
        <f t="shared" si="0"/>
        <v>3804</v>
      </c>
      <c r="G9" s="45">
        <f t="shared" si="0"/>
        <v>3809</v>
      </c>
      <c r="H9" s="45">
        <f t="shared" si="0"/>
        <v>3842</v>
      </c>
      <c r="I9" s="45">
        <f t="shared" si="0"/>
        <v>3880</v>
      </c>
      <c r="J9" s="45">
        <f t="shared" si="0"/>
        <v>3828</v>
      </c>
      <c r="K9" s="45">
        <f t="shared" si="0"/>
        <v>3880</v>
      </c>
      <c r="L9" s="45">
        <f t="shared" si="0"/>
        <v>3938</v>
      </c>
      <c r="M9" s="45">
        <f t="shared" si="0"/>
        <v>3832</v>
      </c>
      <c r="N9" s="45">
        <f t="shared" si="0"/>
        <v>3892</v>
      </c>
      <c r="O9" s="45">
        <f t="shared" si="0"/>
        <v>3958</v>
      </c>
      <c r="P9" s="45">
        <f t="shared" si="0"/>
        <v>3836</v>
      </c>
      <c r="Q9" s="45">
        <f t="shared" si="0"/>
        <v>3903</v>
      </c>
      <c r="R9" s="45">
        <f t="shared" si="0"/>
        <v>3977</v>
      </c>
      <c r="S9" s="45">
        <f t="shared" si="0"/>
        <v>3839</v>
      </c>
      <c r="T9" s="45">
        <f t="shared" si="0"/>
        <v>3915</v>
      </c>
      <c r="U9" s="45">
        <f t="shared" si="0"/>
        <v>3997</v>
      </c>
      <c r="V9" s="28"/>
      <c r="W9" s="28"/>
    </row>
    <row r="10" spans="1:23" s="31" customFormat="1" ht="13.5" hidden="1" customHeight="1" x14ac:dyDescent="0.2">
      <c r="A10" s="30"/>
      <c r="B10" s="59" t="s">
        <v>7</v>
      </c>
      <c r="C10" s="46"/>
      <c r="D10" s="45"/>
      <c r="E10" s="47">
        <f>E9/D9*100</f>
        <v>100</v>
      </c>
      <c r="F10" s="47">
        <f>F9/E9*100</f>
        <v>100.55511498810468</v>
      </c>
      <c r="G10" s="47">
        <f>G9/F9*100</f>
        <v>100.13144058885383</v>
      </c>
      <c r="H10" s="47">
        <f>H9/F9*100</f>
        <v>100.99894847528917</v>
      </c>
      <c r="I10" s="47">
        <f>I9/F9*100</f>
        <v>101.99789695057835</v>
      </c>
      <c r="J10" s="47">
        <f>J9/G9*100</f>
        <v>100.49881858755579</v>
      </c>
      <c r="K10" s="47">
        <f t="shared" ref="K10:U10" si="1">K9/H9*100</f>
        <v>100.98906819364915</v>
      </c>
      <c r="L10" s="47">
        <f t="shared" si="1"/>
        <v>101.49484536082474</v>
      </c>
      <c r="M10" s="47">
        <f t="shared" si="1"/>
        <v>100.10449320794149</v>
      </c>
      <c r="N10" s="47">
        <f t="shared" si="1"/>
        <v>100.30927835051546</v>
      </c>
      <c r="O10" s="47">
        <f t="shared" si="1"/>
        <v>100.50787201625191</v>
      </c>
      <c r="P10" s="47">
        <f>P9/M9*100</f>
        <v>100.10438413361169</v>
      </c>
      <c r="Q10" s="47">
        <f t="shared" si="1"/>
        <v>100.28263103802672</v>
      </c>
      <c r="R10" s="47">
        <f t="shared" si="1"/>
        <v>100.4800404244568</v>
      </c>
      <c r="S10" s="47">
        <f t="shared" si="1"/>
        <v>100.07820646506778</v>
      </c>
      <c r="T10" s="47">
        <f t="shared" si="1"/>
        <v>100.30745580322828</v>
      </c>
      <c r="U10" s="47">
        <f t="shared" si="1"/>
        <v>100.50289162685442</v>
      </c>
      <c r="V10" s="30"/>
      <c r="W10" s="30"/>
    </row>
    <row r="11" spans="1:23" s="29" customFormat="1" ht="20.100000000000001" customHeight="1" x14ac:dyDescent="0.2">
      <c r="A11" s="28"/>
      <c r="B11" s="43" t="s">
        <v>15</v>
      </c>
      <c r="C11" s="44"/>
      <c r="D11" s="53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28"/>
      <c r="W11" s="28"/>
    </row>
    <row r="12" spans="1:23" s="29" customFormat="1" ht="20.100000000000001" customHeight="1" x14ac:dyDescent="0.2">
      <c r="A12" s="28"/>
      <c r="B12" s="49" t="s">
        <v>16</v>
      </c>
      <c r="C12" s="44" t="s">
        <v>5</v>
      </c>
      <c r="D12" s="45">
        <v>161</v>
      </c>
      <c r="E12" s="45">
        <v>163</v>
      </c>
      <c r="F12" s="45">
        <v>166</v>
      </c>
      <c r="G12" s="45">
        <v>166</v>
      </c>
      <c r="H12" s="45">
        <v>168</v>
      </c>
      <c r="I12" s="45">
        <v>169</v>
      </c>
      <c r="J12" s="45">
        <v>167</v>
      </c>
      <c r="K12" s="45">
        <v>169</v>
      </c>
      <c r="L12" s="45">
        <v>172</v>
      </c>
      <c r="M12" s="45">
        <v>167</v>
      </c>
      <c r="N12" s="45">
        <v>170</v>
      </c>
      <c r="O12" s="45">
        <v>173</v>
      </c>
      <c r="P12" s="45">
        <v>167</v>
      </c>
      <c r="Q12" s="45">
        <v>170</v>
      </c>
      <c r="R12" s="45">
        <v>174</v>
      </c>
      <c r="S12" s="45">
        <v>168</v>
      </c>
      <c r="T12" s="45">
        <v>171</v>
      </c>
      <c r="U12" s="45">
        <v>174</v>
      </c>
      <c r="V12" s="28"/>
      <c r="W12" s="28"/>
    </row>
    <row r="13" spans="1:23" s="29" customFormat="1" ht="20.100000000000001" customHeight="1" x14ac:dyDescent="0.2">
      <c r="A13" s="28"/>
      <c r="B13" s="49" t="s">
        <v>17</v>
      </c>
      <c r="C13" s="44" t="s">
        <v>5</v>
      </c>
      <c r="D13" s="45">
        <v>1094</v>
      </c>
      <c r="E13" s="45">
        <v>1089</v>
      </c>
      <c r="F13" s="45">
        <v>1099</v>
      </c>
      <c r="G13" s="45">
        <v>1101</v>
      </c>
      <c r="H13" s="45">
        <v>1109</v>
      </c>
      <c r="I13" s="45">
        <v>1121</v>
      </c>
      <c r="J13" s="45">
        <v>1106</v>
      </c>
      <c r="K13" s="45">
        <v>1121</v>
      </c>
      <c r="L13" s="45">
        <v>1136</v>
      </c>
      <c r="M13" s="45">
        <v>1108</v>
      </c>
      <c r="N13" s="45">
        <v>1124</v>
      </c>
      <c r="O13" s="45">
        <v>1142</v>
      </c>
      <c r="P13" s="45">
        <v>1109</v>
      </c>
      <c r="Q13" s="45">
        <v>1128</v>
      </c>
      <c r="R13" s="45">
        <v>1147</v>
      </c>
      <c r="S13" s="45">
        <v>1109</v>
      </c>
      <c r="T13" s="45">
        <v>1131</v>
      </c>
      <c r="U13" s="45">
        <v>1154</v>
      </c>
      <c r="V13" s="28"/>
      <c r="W13" s="28"/>
    </row>
    <row r="14" spans="1:23" s="29" customFormat="1" ht="20.100000000000001" customHeight="1" x14ac:dyDescent="0.2">
      <c r="A14" s="28"/>
      <c r="B14" s="49" t="s">
        <v>18</v>
      </c>
      <c r="C14" s="44" t="s">
        <v>5</v>
      </c>
      <c r="D14" s="45">
        <v>16</v>
      </c>
      <c r="E14" s="45">
        <v>15</v>
      </c>
      <c r="F14" s="45">
        <v>16</v>
      </c>
      <c r="G14" s="45">
        <v>16</v>
      </c>
      <c r="H14" s="45">
        <v>16</v>
      </c>
      <c r="I14" s="45">
        <v>16</v>
      </c>
      <c r="J14" s="45">
        <v>16</v>
      </c>
      <c r="K14" s="45">
        <v>16</v>
      </c>
      <c r="L14" s="45">
        <v>17</v>
      </c>
      <c r="M14" s="45">
        <v>16</v>
      </c>
      <c r="N14" s="45">
        <v>16</v>
      </c>
      <c r="O14" s="45">
        <v>17</v>
      </c>
      <c r="P14" s="45">
        <v>16</v>
      </c>
      <c r="Q14" s="45">
        <v>16</v>
      </c>
      <c r="R14" s="45">
        <v>17</v>
      </c>
      <c r="S14" s="45">
        <v>16</v>
      </c>
      <c r="T14" s="45">
        <v>16</v>
      </c>
      <c r="U14" s="45">
        <v>17</v>
      </c>
      <c r="V14" s="28"/>
      <c r="W14" s="28"/>
    </row>
    <row r="15" spans="1:23" s="29" customFormat="1" ht="32.1" customHeight="1" x14ac:dyDescent="0.2">
      <c r="A15" s="28"/>
      <c r="B15" s="49" t="s">
        <v>19</v>
      </c>
      <c r="C15" s="44" t="s">
        <v>5</v>
      </c>
      <c r="D15" s="45">
        <v>13</v>
      </c>
      <c r="E15" s="45">
        <v>16</v>
      </c>
      <c r="F15" s="45">
        <v>17</v>
      </c>
      <c r="G15" s="45">
        <v>17</v>
      </c>
      <c r="H15" s="45">
        <v>17</v>
      </c>
      <c r="I15" s="45">
        <v>17</v>
      </c>
      <c r="J15" s="45">
        <v>17</v>
      </c>
      <c r="K15" s="45">
        <v>17</v>
      </c>
      <c r="L15" s="45">
        <v>18</v>
      </c>
      <c r="M15" s="45">
        <v>17</v>
      </c>
      <c r="N15" s="45">
        <v>17</v>
      </c>
      <c r="O15" s="45">
        <v>18</v>
      </c>
      <c r="P15" s="45">
        <v>17</v>
      </c>
      <c r="Q15" s="45">
        <v>17</v>
      </c>
      <c r="R15" s="45">
        <v>18</v>
      </c>
      <c r="S15" s="45">
        <v>17</v>
      </c>
      <c r="T15" s="45">
        <v>17</v>
      </c>
      <c r="U15" s="45">
        <v>18</v>
      </c>
      <c r="V15" s="28"/>
      <c r="W15" s="28"/>
    </row>
    <row r="16" spans="1:23" s="29" customFormat="1" ht="32.1" customHeight="1" x14ac:dyDescent="0.2">
      <c r="A16" s="28"/>
      <c r="B16" s="49" t="s">
        <v>20</v>
      </c>
      <c r="C16" s="44" t="s">
        <v>5</v>
      </c>
      <c r="D16" s="45">
        <v>2499</v>
      </c>
      <c r="E16" s="45">
        <v>2500</v>
      </c>
      <c r="F16" s="45">
        <v>2506</v>
      </c>
      <c r="G16" s="45">
        <v>2509</v>
      </c>
      <c r="H16" s="45">
        <v>2532</v>
      </c>
      <c r="I16" s="45">
        <v>2557</v>
      </c>
      <c r="J16" s="45">
        <v>2522</v>
      </c>
      <c r="K16" s="45">
        <v>2557</v>
      </c>
      <c r="L16" s="45">
        <v>2595</v>
      </c>
      <c r="M16" s="45">
        <v>2524</v>
      </c>
      <c r="N16" s="45">
        <v>2565</v>
      </c>
      <c r="O16" s="45">
        <v>2608</v>
      </c>
      <c r="P16" s="45">
        <v>2527</v>
      </c>
      <c r="Q16" s="45">
        <v>2572</v>
      </c>
      <c r="R16" s="45">
        <v>2621</v>
      </c>
      <c r="S16" s="45">
        <v>2529</v>
      </c>
      <c r="T16" s="45">
        <v>2580</v>
      </c>
      <c r="U16" s="45">
        <v>2634</v>
      </c>
      <c r="V16" s="28"/>
      <c r="W16" s="28"/>
    </row>
    <row r="17" spans="1:23" s="29" customFormat="1" ht="50.25" customHeight="1" x14ac:dyDescent="0.2">
      <c r="A17" s="28"/>
      <c r="B17" s="43" t="s">
        <v>21</v>
      </c>
      <c r="C17" s="44" t="s">
        <v>6</v>
      </c>
      <c r="D17" s="45">
        <v>25600</v>
      </c>
      <c r="E17" s="45">
        <v>25665</v>
      </c>
      <c r="F17" s="50">
        <v>25700</v>
      </c>
      <c r="G17" s="50">
        <v>25710</v>
      </c>
      <c r="H17" s="50">
        <v>25760</v>
      </c>
      <c r="I17" s="50">
        <v>25800</v>
      </c>
      <c r="J17" s="50">
        <v>25820</v>
      </c>
      <c r="K17" s="50">
        <v>25860</v>
      </c>
      <c r="L17" s="50">
        <v>25900</v>
      </c>
      <c r="M17" s="50">
        <v>25846</v>
      </c>
      <c r="N17" s="50">
        <v>25938</v>
      </c>
      <c r="O17" s="50">
        <v>26030</v>
      </c>
      <c r="P17" s="50">
        <v>25872</v>
      </c>
      <c r="Q17" s="50">
        <v>26015</v>
      </c>
      <c r="R17" s="50">
        <v>26160</v>
      </c>
      <c r="S17" s="50">
        <v>25898</v>
      </c>
      <c r="T17" s="50">
        <v>26093</v>
      </c>
      <c r="U17" s="50">
        <v>26290</v>
      </c>
      <c r="V17" s="28"/>
      <c r="W17" s="28"/>
    </row>
    <row r="18" spans="1:23" s="29" customFormat="1" ht="21.95" customHeight="1" x14ac:dyDescent="0.2">
      <c r="A18" s="28"/>
      <c r="B18" s="49" t="s">
        <v>15</v>
      </c>
      <c r="C18" s="44"/>
      <c r="D18" s="53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28"/>
      <c r="W18" s="28"/>
    </row>
    <row r="19" spans="1:23" s="33" customFormat="1" ht="21.95" customHeight="1" x14ac:dyDescent="0.2">
      <c r="A19" s="32"/>
      <c r="B19" s="51" t="s">
        <v>16</v>
      </c>
      <c r="C19" s="52" t="s">
        <v>6</v>
      </c>
      <c r="D19" s="45">
        <v>8050</v>
      </c>
      <c r="E19" s="45">
        <v>8150</v>
      </c>
      <c r="F19" s="45">
        <v>7968</v>
      </c>
      <c r="G19" s="45">
        <v>7971</v>
      </c>
      <c r="H19" s="45">
        <v>7987</v>
      </c>
      <c r="I19" s="45">
        <v>7999</v>
      </c>
      <c r="J19" s="45">
        <v>8005</v>
      </c>
      <c r="K19" s="45">
        <v>8018</v>
      </c>
      <c r="L19" s="45">
        <v>8030</v>
      </c>
      <c r="M19" s="45">
        <v>8013</v>
      </c>
      <c r="N19" s="45">
        <v>8042</v>
      </c>
      <c r="O19" s="45">
        <v>8070</v>
      </c>
      <c r="P19" s="45">
        <v>8021</v>
      </c>
      <c r="Q19" s="45">
        <v>8066</v>
      </c>
      <c r="R19" s="45">
        <v>8111</v>
      </c>
      <c r="S19" s="45">
        <v>8029</v>
      </c>
      <c r="T19" s="45">
        <v>8090</v>
      </c>
      <c r="U19" s="45">
        <v>8151</v>
      </c>
      <c r="V19" s="32"/>
      <c r="W19" s="32"/>
    </row>
    <row r="20" spans="1:23" s="33" customFormat="1" ht="21.95" customHeight="1" x14ac:dyDescent="0.2">
      <c r="A20" s="32"/>
      <c r="B20" s="51" t="s">
        <v>17</v>
      </c>
      <c r="C20" s="52" t="s">
        <v>6</v>
      </c>
      <c r="D20" s="45">
        <v>11487</v>
      </c>
      <c r="E20" s="45">
        <v>11470</v>
      </c>
      <c r="F20" s="45">
        <v>11578</v>
      </c>
      <c r="G20" s="45">
        <v>11582</v>
      </c>
      <c r="H20" s="45">
        <v>11604</v>
      </c>
      <c r="I20" s="45">
        <v>11623</v>
      </c>
      <c r="J20" s="45">
        <v>11632</v>
      </c>
      <c r="K20" s="45">
        <v>11650</v>
      </c>
      <c r="L20" s="45">
        <v>11667</v>
      </c>
      <c r="M20" s="45">
        <v>11644</v>
      </c>
      <c r="N20" s="45">
        <v>11684</v>
      </c>
      <c r="O20" s="45">
        <v>11726</v>
      </c>
      <c r="P20" s="45">
        <v>11656</v>
      </c>
      <c r="Q20" s="45">
        <v>11719</v>
      </c>
      <c r="R20" s="45">
        <v>11785</v>
      </c>
      <c r="S20" s="45">
        <v>11667</v>
      </c>
      <c r="T20" s="45">
        <v>11754</v>
      </c>
      <c r="U20" s="45">
        <v>11843</v>
      </c>
      <c r="V20" s="32"/>
      <c r="W20" s="32"/>
    </row>
    <row r="21" spans="1:23" s="33" customFormat="1" ht="21.95" customHeight="1" x14ac:dyDescent="0.2">
      <c r="A21" s="32"/>
      <c r="B21" s="51" t="s">
        <v>18</v>
      </c>
      <c r="C21" s="52" t="s">
        <v>6</v>
      </c>
      <c r="D21" s="45">
        <v>2016</v>
      </c>
      <c r="E21" s="45">
        <v>1980</v>
      </c>
      <c r="F21" s="45">
        <v>2080</v>
      </c>
      <c r="G21" s="45">
        <v>2081</v>
      </c>
      <c r="H21" s="45">
        <v>2085</v>
      </c>
      <c r="I21" s="45">
        <v>2088</v>
      </c>
      <c r="J21" s="45">
        <v>2090</v>
      </c>
      <c r="K21" s="45">
        <v>2093</v>
      </c>
      <c r="L21" s="45">
        <v>2096</v>
      </c>
      <c r="M21" s="45">
        <v>2092</v>
      </c>
      <c r="N21" s="45">
        <v>2099</v>
      </c>
      <c r="O21" s="45">
        <v>2107</v>
      </c>
      <c r="P21" s="45">
        <v>2094</v>
      </c>
      <c r="Q21" s="45">
        <v>2105</v>
      </c>
      <c r="R21" s="45">
        <v>2117</v>
      </c>
      <c r="S21" s="45">
        <v>2096</v>
      </c>
      <c r="T21" s="45">
        <v>2112</v>
      </c>
      <c r="U21" s="45">
        <v>2128</v>
      </c>
      <c r="V21" s="32"/>
      <c r="W21" s="32"/>
    </row>
    <row r="22" spans="1:23" s="33" customFormat="1" ht="32.1" customHeight="1" x14ac:dyDescent="0.2">
      <c r="A22" s="32"/>
      <c r="B22" s="51" t="s">
        <v>19</v>
      </c>
      <c r="C22" s="52" t="s">
        <v>6</v>
      </c>
      <c r="D22" s="45">
        <v>48</v>
      </c>
      <c r="E22" s="45">
        <v>64</v>
      </c>
      <c r="F22" s="45">
        <v>68</v>
      </c>
      <c r="G22" s="45">
        <v>68</v>
      </c>
      <c r="H22" s="45">
        <v>68</v>
      </c>
      <c r="I22" s="45">
        <v>68</v>
      </c>
      <c r="J22" s="45">
        <v>68</v>
      </c>
      <c r="K22" s="45">
        <v>68</v>
      </c>
      <c r="L22" s="45">
        <v>69</v>
      </c>
      <c r="M22" s="45">
        <v>68</v>
      </c>
      <c r="N22" s="45">
        <v>69</v>
      </c>
      <c r="O22" s="45">
        <v>69</v>
      </c>
      <c r="P22" s="45">
        <v>68</v>
      </c>
      <c r="Q22" s="45">
        <v>69</v>
      </c>
      <c r="R22" s="45">
        <v>69</v>
      </c>
      <c r="S22" s="45">
        <v>69</v>
      </c>
      <c r="T22" s="45">
        <v>69</v>
      </c>
      <c r="U22" s="45">
        <v>70</v>
      </c>
      <c r="V22" s="32"/>
      <c r="W22" s="32"/>
    </row>
    <row r="23" spans="1:23" s="33" customFormat="1" ht="32.1" customHeight="1" x14ac:dyDescent="0.2">
      <c r="A23" s="32"/>
      <c r="B23" s="51" t="s">
        <v>20</v>
      </c>
      <c r="C23" s="52" t="s">
        <v>6</v>
      </c>
      <c r="D23" s="45">
        <v>3999</v>
      </c>
      <c r="E23" s="45">
        <v>4001</v>
      </c>
      <c r="F23" s="45">
        <v>4006</v>
      </c>
      <c r="G23" s="45">
        <v>4008</v>
      </c>
      <c r="H23" s="45">
        <v>4016</v>
      </c>
      <c r="I23" s="45">
        <v>4022</v>
      </c>
      <c r="J23" s="45">
        <v>4025</v>
      </c>
      <c r="K23" s="45">
        <v>4031</v>
      </c>
      <c r="L23" s="45">
        <v>4038</v>
      </c>
      <c r="M23" s="45">
        <v>4029</v>
      </c>
      <c r="N23" s="45">
        <v>4044</v>
      </c>
      <c r="O23" s="45">
        <v>4058</v>
      </c>
      <c r="P23" s="45">
        <v>4033</v>
      </c>
      <c r="Q23" s="45">
        <v>4056</v>
      </c>
      <c r="R23" s="45">
        <v>4078</v>
      </c>
      <c r="S23" s="45">
        <v>4037</v>
      </c>
      <c r="T23" s="45">
        <v>4068</v>
      </c>
      <c r="U23" s="45">
        <v>4098</v>
      </c>
      <c r="V23" s="32"/>
      <c r="W23" s="32"/>
    </row>
    <row r="24" spans="1:23" s="29" customFormat="1" ht="32.1" customHeight="1" x14ac:dyDescent="0.2">
      <c r="A24" s="28"/>
      <c r="B24" s="43" t="s">
        <v>22</v>
      </c>
      <c r="C24" s="44" t="s">
        <v>8</v>
      </c>
      <c r="D24" s="53">
        <v>42910.85</v>
      </c>
      <c r="E24" s="53">
        <v>45470.36</v>
      </c>
      <c r="F24" s="53">
        <v>46516.18</v>
      </c>
      <c r="G24" s="53">
        <v>46900.81</v>
      </c>
      <c r="H24" s="53">
        <v>47142.06</v>
      </c>
      <c r="I24" s="53">
        <v>47395.73</v>
      </c>
      <c r="J24" s="53">
        <v>47329.74</v>
      </c>
      <c r="K24" s="53">
        <v>47997.83</v>
      </c>
      <c r="L24" s="53">
        <v>48679.19</v>
      </c>
      <c r="M24" s="53">
        <v>47983.68</v>
      </c>
      <c r="N24" s="53">
        <v>49109.51</v>
      </c>
      <c r="O24" s="53">
        <v>50255.49</v>
      </c>
      <c r="P24" s="53">
        <v>48646.91</v>
      </c>
      <c r="Q24" s="53">
        <v>50247.53</v>
      </c>
      <c r="R24" s="53">
        <v>51883.99</v>
      </c>
      <c r="S24" s="53">
        <v>49319.63</v>
      </c>
      <c r="T24" s="53">
        <v>51412.5</v>
      </c>
      <c r="U24" s="53">
        <v>53566.47</v>
      </c>
      <c r="V24" s="28"/>
      <c r="W24" s="28"/>
    </row>
    <row r="25" spans="1:23" s="29" customFormat="1" ht="47.25" x14ac:dyDescent="0.2">
      <c r="A25" s="28"/>
      <c r="B25" s="43" t="s">
        <v>22</v>
      </c>
      <c r="C25" s="44" t="s">
        <v>9</v>
      </c>
      <c r="D25" s="53">
        <v>42910.85</v>
      </c>
      <c r="E25" s="53">
        <v>45470.36</v>
      </c>
      <c r="F25" s="53">
        <v>48150.239999999998</v>
      </c>
      <c r="G25" s="53">
        <v>50436.21</v>
      </c>
      <c r="H25" s="53">
        <v>50597.09</v>
      </c>
      <c r="I25" s="53">
        <v>50809.43</v>
      </c>
      <c r="J25" s="53">
        <v>52990.99</v>
      </c>
      <c r="K25" s="53">
        <v>53554.85</v>
      </c>
      <c r="L25" s="53">
        <v>54140.72</v>
      </c>
      <c r="M25" s="53">
        <v>55970.559999999998</v>
      </c>
      <c r="N25" s="53">
        <v>56969.06</v>
      </c>
      <c r="O25" s="53">
        <v>57999.98</v>
      </c>
      <c r="P25" s="53">
        <v>59108.58</v>
      </c>
      <c r="Q25" s="53">
        <v>60651.55</v>
      </c>
      <c r="R25" s="53">
        <v>62190.54</v>
      </c>
      <c r="S25" s="53">
        <v>62424.46</v>
      </c>
      <c r="T25" s="53">
        <v>64582.06</v>
      </c>
      <c r="U25" s="53">
        <v>66694.429999999993</v>
      </c>
      <c r="V25" s="28"/>
      <c r="W25" s="28"/>
    </row>
    <row r="26" spans="1:23" s="29" customFormat="1" ht="63" x14ac:dyDescent="0.2">
      <c r="A26" s="28"/>
      <c r="B26" s="43" t="s">
        <v>22</v>
      </c>
      <c r="C26" s="44" t="s">
        <v>10</v>
      </c>
      <c r="D26" s="53">
        <v>104.92</v>
      </c>
      <c r="E26" s="53">
        <v>105.96</v>
      </c>
      <c r="F26" s="53">
        <v>102.3</v>
      </c>
      <c r="G26" s="53">
        <v>100.83</v>
      </c>
      <c r="H26" s="53">
        <v>101.35</v>
      </c>
      <c r="I26" s="53">
        <v>101.89</v>
      </c>
      <c r="J26" s="53">
        <v>100.91</v>
      </c>
      <c r="K26" s="53">
        <v>101.82</v>
      </c>
      <c r="L26" s="53">
        <v>102.71</v>
      </c>
      <c r="M26" s="53">
        <v>101.38</v>
      </c>
      <c r="N26" s="53">
        <v>102.32</v>
      </c>
      <c r="O26" s="53">
        <v>103.24</v>
      </c>
      <c r="P26" s="53">
        <v>101.38</v>
      </c>
      <c r="Q26" s="53">
        <v>102.32</v>
      </c>
      <c r="R26" s="53">
        <v>103.24</v>
      </c>
      <c r="S26" s="53">
        <v>101.38</v>
      </c>
      <c r="T26" s="53">
        <v>102.32</v>
      </c>
      <c r="U26" s="53">
        <v>103.24</v>
      </c>
      <c r="V26" s="28"/>
      <c r="W26" s="28"/>
    </row>
    <row r="27" spans="1:23" s="29" customFormat="1" ht="24" hidden="1" customHeight="1" x14ac:dyDescent="0.2">
      <c r="A27" s="28"/>
      <c r="B27" s="60" t="s">
        <v>23</v>
      </c>
      <c r="C27" s="61"/>
      <c r="D27" s="62">
        <f>D30+D35+D39+D43+D47</f>
        <v>30895.811999999998</v>
      </c>
      <c r="E27" s="62">
        <f t="shared" ref="E27:U27" si="2">E31+E35+E39+E43+E47</f>
        <v>45470.36</v>
      </c>
      <c r="F27" s="62">
        <f t="shared" si="2"/>
        <v>46516.180000000008</v>
      </c>
      <c r="G27" s="62">
        <f t="shared" si="2"/>
        <v>46900.81</v>
      </c>
      <c r="H27" s="62">
        <f t="shared" si="2"/>
        <v>47142.06</v>
      </c>
      <c r="I27" s="62">
        <f t="shared" si="2"/>
        <v>47395.73</v>
      </c>
      <c r="J27" s="62">
        <f t="shared" si="2"/>
        <v>47329.740000000005</v>
      </c>
      <c r="K27" s="62">
        <f t="shared" si="2"/>
        <v>47997.83</v>
      </c>
      <c r="L27" s="62">
        <f t="shared" si="2"/>
        <v>48679.19</v>
      </c>
      <c r="M27" s="62">
        <f t="shared" si="2"/>
        <v>47983.679999999993</v>
      </c>
      <c r="N27" s="62">
        <f t="shared" si="2"/>
        <v>49109.510000000009</v>
      </c>
      <c r="O27" s="62">
        <f t="shared" si="2"/>
        <v>50255.489999999991</v>
      </c>
      <c r="P27" s="62">
        <f t="shared" si="2"/>
        <v>48646.910000000011</v>
      </c>
      <c r="Q27" s="62">
        <f t="shared" si="2"/>
        <v>50247.53</v>
      </c>
      <c r="R27" s="62">
        <f t="shared" si="2"/>
        <v>51883.989999999991</v>
      </c>
      <c r="S27" s="62">
        <f t="shared" si="2"/>
        <v>49319.630000000005</v>
      </c>
      <c r="T27" s="62">
        <f t="shared" si="2"/>
        <v>51412.5</v>
      </c>
      <c r="U27" s="62">
        <f t="shared" si="2"/>
        <v>53566.470000000008</v>
      </c>
      <c r="V27" s="28"/>
      <c r="W27" s="28"/>
    </row>
    <row r="28" spans="1:23" s="29" customFormat="1" ht="24" hidden="1" customHeight="1" x14ac:dyDescent="0.2">
      <c r="A28" s="28"/>
      <c r="B28" s="61"/>
      <c r="C28" s="61"/>
      <c r="D28" s="62">
        <f t="shared" ref="D28:S28" si="3">D32+D36+D40+D44+D48</f>
        <v>42910.849999999991</v>
      </c>
      <c r="E28" s="62">
        <f t="shared" si="3"/>
        <v>45470.36</v>
      </c>
      <c r="F28" s="62">
        <f t="shared" si="3"/>
        <v>48150.240000000005</v>
      </c>
      <c r="G28" s="62">
        <f t="shared" si="3"/>
        <v>50436.210000000006</v>
      </c>
      <c r="H28" s="62">
        <f t="shared" si="3"/>
        <v>50597.089999999989</v>
      </c>
      <c r="I28" s="62">
        <f t="shared" si="3"/>
        <v>50809.429999999993</v>
      </c>
      <c r="J28" s="62">
        <f t="shared" si="3"/>
        <v>52990.99</v>
      </c>
      <c r="K28" s="62">
        <f t="shared" si="3"/>
        <v>53554.850000000006</v>
      </c>
      <c r="L28" s="62">
        <f t="shared" si="3"/>
        <v>54140.72</v>
      </c>
      <c r="M28" s="62">
        <f t="shared" si="3"/>
        <v>55970.559999999998</v>
      </c>
      <c r="N28" s="62">
        <f t="shared" si="3"/>
        <v>56969.060000000005</v>
      </c>
      <c r="O28" s="62">
        <f t="shared" si="3"/>
        <v>57999.98</v>
      </c>
      <c r="P28" s="62">
        <f t="shared" si="3"/>
        <v>59108.58</v>
      </c>
      <c r="Q28" s="62">
        <f t="shared" si="3"/>
        <v>60651.55</v>
      </c>
      <c r="R28" s="62">
        <f t="shared" si="3"/>
        <v>62190.54</v>
      </c>
      <c r="S28" s="62">
        <f t="shared" si="3"/>
        <v>62424.46</v>
      </c>
      <c r="T28" s="62">
        <f>T32+T36+T40+T44+T48</f>
        <v>64582.06</v>
      </c>
      <c r="U28" s="62">
        <f>U32+U36+U40+U44+U48</f>
        <v>66694.429999999993</v>
      </c>
      <c r="V28" s="28"/>
      <c r="W28" s="28"/>
    </row>
    <row r="29" spans="1:23" s="29" customFormat="1" ht="24" hidden="1" customHeight="1" x14ac:dyDescent="0.2">
      <c r="A29" s="28"/>
      <c r="B29" s="61"/>
      <c r="C29" s="61"/>
      <c r="D29" s="62"/>
      <c r="E29" s="63"/>
      <c r="F29" s="63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28"/>
      <c r="W29" s="28"/>
    </row>
    <row r="30" spans="1:23" s="29" customFormat="1" ht="16.5" customHeight="1" x14ac:dyDescent="0.2">
      <c r="A30" s="28"/>
      <c r="B30" s="43" t="s">
        <v>15</v>
      </c>
      <c r="C30" s="44"/>
      <c r="D30" s="53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28"/>
      <c r="W30" s="28"/>
    </row>
    <row r="31" spans="1:23" s="29" customFormat="1" ht="47.25" x14ac:dyDescent="0.2">
      <c r="A31" s="28"/>
      <c r="B31" s="49" t="s">
        <v>16</v>
      </c>
      <c r="C31" s="44" t="s">
        <v>8</v>
      </c>
      <c r="D31" s="53">
        <f>D24*28/100</f>
        <v>12015.038</v>
      </c>
      <c r="E31" s="53">
        <f>E24-E35-E39-E43-E47</f>
        <v>13089.832590000002</v>
      </c>
      <c r="F31" s="53">
        <f t="shared" ref="F31:U31" si="4">F24-F35-F39-F43-F47</f>
        <v>13415.351061900008</v>
      </c>
      <c r="G31" s="53">
        <f t="shared" si="4"/>
        <v>13468.3702183633</v>
      </c>
      <c r="H31" s="53">
        <f t="shared" si="4"/>
        <v>13526.888568901602</v>
      </c>
      <c r="I31" s="53">
        <f t="shared" si="4"/>
        <v>13591.566333702031</v>
      </c>
      <c r="J31" s="53">
        <f t="shared" si="4"/>
        <v>13550.118207066691</v>
      </c>
      <c r="K31" s="53">
        <f t="shared" si="4"/>
        <v>13701.083574647582</v>
      </c>
      <c r="L31" s="53">
        <f t="shared" si="4"/>
        <v>13859.269128192089</v>
      </c>
      <c r="M31" s="53">
        <f t="shared" si="4"/>
        <v>13721.414757747258</v>
      </c>
      <c r="N31" s="53">
        <f t="shared" si="4"/>
        <v>13949.957811433855</v>
      </c>
      <c r="O31" s="53">
        <f t="shared" si="4"/>
        <v>14173.841962375198</v>
      </c>
      <c r="P31" s="53">
        <f t="shared" si="4"/>
        <v>13988.458890105147</v>
      </c>
      <c r="Q31" s="53">
        <f t="shared" si="4"/>
        <v>14314.259626690855</v>
      </c>
      <c r="R31" s="53">
        <f t="shared" si="4"/>
        <v>14636.213139831227</v>
      </c>
      <c r="S31" s="53">
        <f t="shared" si="4"/>
        <v>14154.671981348652</v>
      </c>
      <c r="T31" s="53">
        <f t="shared" si="4"/>
        <v>14580.446055505701</v>
      </c>
      <c r="U31" s="53">
        <f t="shared" si="4"/>
        <v>15003.695334596428</v>
      </c>
      <c r="V31" s="28"/>
      <c r="W31" s="28"/>
    </row>
    <row r="32" spans="1:23" s="29" customFormat="1" ht="47.25" x14ac:dyDescent="0.2">
      <c r="A32" s="28"/>
      <c r="B32" s="49" t="s">
        <v>16</v>
      </c>
      <c r="C32" s="44" t="s">
        <v>9</v>
      </c>
      <c r="D32" s="53">
        <f>D25-D36-D40-D44-D48</f>
        <v>12015.037999999997</v>
      </c>
      <c r="E32" s="53">
        <f t="shared" ref="E32:U32" si="5">E25-E36-E40-E44-E48</f>
        <v>13089.832590000002</v>
      </c>
      <c r="F32" s="53">
        <f t="shared" si="5"/>
        <v>13837.619149602837</v>
      </c>
      <c r="G32" s="53">
        <f t="shared" si="5"/>
        <v>15677.550905837339</v>
      </c>
      <c r="H32" s="53">
        <f t="shared" si="5"/>
        <v>15744.952972294883</v>
      </c>
      <c r="I32" s="53">
        <f t="shared" si="5"/>
        <v>15808.810256193861</v>
      </c>
      <c r="J32" s="53">
        <f t="shared" si="5"/>
        <v>17797.007964247554</v>
      </c>
      <c r="K32" s="53">
        <f t="shared" si="5"/>
        <v>17890.507029065411</v>
      </c>
      <c r="L32" s="53">
        <f t="shared" si="5"/>
        <v>22924.89324945537</v>
      </c>
      <c r="M32" s="53">
        <f t="shared" si="5"/>
        <v>20257.809830866718</v>
      </c>
      <c r="N32" s="53">
        <f t="shared" si="5"/>
        <v>20400.11108321698</v>
      </c>
      <c r="O32" s="53">
        <f t="shared" si="5"/>
        <v>20544.707999566774</v>
      </c>
      <c r="P32" s="53">
        <f t="shared" si="5"/>
        <v>23001.363969136994</v>
      </c>
      <c r="Q32" s="53">
        <f t="shared" si="5"/>
        <v>23257.828322616439</v>
      </c>
      <c r="R32" s="53">
        <f t="shared" si="5"/>
        <v>23502.282710901804</v>
      </c>
      <c r="S32" s="53">
        <f t="shared" si="5"/>
        <v>25784.720246833458</v>
      </c>
      <c r="T32" s="53">
        <f t="shared" si="5"/>
        <v>26241.990991029259</v>
      </c>
      <c r="U32" s="53">
        <f t="shared" si="5"/>
        <v>26620.711011285737</v>
      </c>
      <c r="V32" s="28"/>
      <c r="W32" s="28"/>
    </row>
    <row r="33" spans="1:24" s="29" customFormat="1" ht="63" x14ac:dyDescent="0.2">
      <c r="A33" s="28"/>
      <c r="B33" s="49" t="s">
        <v>16</v>
      </c>
      <c r="C33" s="44" t="s">
        <v>10</v>
      </c>
      <c r="D33" s="53">
        <f>D32/(40899.27*28/100)*100</f>
        <v>104.9183762937578</v>
      </c>
      <c r="E33" s="53">
        <f>E31/D31*100</f>
        <v>108.94541149183216</v>
      </c>
      <c r="F33" s="53">
        <f>F31/E31*100</f>
        <v>102.4868039347477</v>
      </c>
      <c r="G33" s="53">
        <f>G31/F31*100</f>
        <v>100.39521259055132</v>
      </c>
      <c r="H33" s="53">
        <f>H31/F31*100</f>
        <v>100.83141698258173</v>
      </c>
      <c r="I33" s="53">
        <f>I31/F31*100</f>
        <v>101.31353455447379</v>
      </c>
      <c r="J33" s="53">
        <f>J31/G31*100</f>
        <v>100.60696273846061</v>
      </c>
      <c r="K33" s="53">
        <f t="shared" ref="K33:U33" si="6">K31/H31*100</f>
        <v>101.28776846840044</v>
      </c>
      <c r="L33" s="53">
        <f t="shared" si="6"/>
        <v>101.96962430905594</v>
      </c>
      <c r="M33" s="53">
        <f t="shared" si="6"/>
        <v>101.2641701575063</v>
      </c>
      <c r="N33" s="53">
        <f t="shared" si="6"/>
        <v>101.81645659943852</v>
      </c>
      <c r="O33" s="53">
        <f t="shared" si="6"/>
        <v>102.26976495855193</v>
      </c>
      <c r="P33" s="53">
        <f t="shared" si="6"/>
        <v>101.94618512064955</v>
      </c>
      <c r="Q33" s="53">
        <f t="shared" si="6"/>
        <v>102.61149044449731</v>
      </c>
      <c r="R33" s="53">
        <f t="shared" si="6"/>
        <v>103.26214429851414</v>
      </c>
      <c r="S33" s="53">
        <f t="shared" si="6"/>
        <v>101.18821588960796</v>
      </c>
      <c r="T33" s="53">
        <f t="shared" si="6"/>
        <v>101.85958921912039</v>
      </c>
      <c r="U33" s="53">
        <f t="shared" si="6"/>
        <v>102.51077373125381</v>
      </c>
      <c r="V33" s="28"/>
      <c r="W33" s="28"/>
    </row>
    <row r="34" spans="1:24" s="35" customFormat="1" ht="15.75" hidden="1" x14ac:dyDescent="0.2">
      <c r="A34" s="34"/>
      <c r="B34" s="54" t="s">
        <v>24</v>
      </c>
      <c r="C34" s="55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34"/>
      <c r="W34" s="34"/>
    </row>
    <row r="35" spans="1:24" s="29" customFormat="1" ht="47.25" x14ac:dyDescent="0.2">
      <c r="A35" s="28"/>
      <c r="B35" s="49" t="s">
        <v>17</v>
      </c>
      <c r="C35" s="44" t="s">
        <v>8</v>
      </c>
      <c r="D35" s="53">
        <f>D24*15/100</f>
        <v>6436.6274999999996</v>
      </c>
      <c r="E35" s="53">
        <f>E37*D35/100</f>
        <v>6661.9094624999989</v>
      </c>
      <c r="F35" s="53">
        <f>F37*E35/100</f>
        <v>6728.5285571249997</v>
      </c>
      <c r="G35" s="53">
        <f>G37*F35/100</f>
        <v>6775.628257024875</v>
      </c>
      <c r="H35" s="53">
        <f>H37*F35/100</f>
        <v>6795.8138426962496</v>
      </c>
      <c r="I35" s="53">
        <f>I37*F35/100</f>
        <v>6863.0991282674995</v>
      </c>
      <c r="J35" s="53">
        <f>J37*G35/100</f>
        <v>6843.3845395951239</v>
      </c>
      <c r="K35" s="53">
        <f t="shared" ref="K35:U35" si="7">K37*H35/100</f>
        <v>6897.7510503366939</v>
      </c>
      <c r="L35" s="53">
        <f t="shared" si="7"/>
        <v>7000.3611108328496</v>
      </c>
      <c r="M35" s="53">
        <f t="shared" si="7"/>
        <v>6946.0353076890506</v>
      </c>
      <c r="N35" s="53">
        <f t="shared" si="7"/>
        <v>7070.1948265951114</v>
      </c>
      <c r="O35" s="53">
        <f t="shared" si="7"/>
        <v>7245.3737497119992</v>
      </c>
      <c r="P35" s="53">
        <f t="shared" si="7"/>
        <v>7050.225837304386</v>
      </c>
      <c r="Q35" s="53">
        <f t="shared" si="7"/>
        <v>7246.9496972599891</v>
      </c>
      <c r="R35" s="53">
        <f t="shared" si="7"/>
        <v>7498.9618309519192</v>
      </c>
      <c r="S35" s="53">
        <f t="shared" si="7"/>
        <v>7155.9792248639524</v>
      </c>
      <c r="T35" s="53">
        <f t="shared" si="7"/>
        <v>7428.1234396914897</v>
      </c>
      <c r="U35" s="53">
        <f t="shared" si="7"/>
        <v>7761.4254950352361</v>
      </c>
      <c r="V35" s="28"/>
      <c r="W35" s="36"/>
      <c r="X35" s="36"/>
    </row>
    <row r="36" spans="1:24" s="29" customFormat="1" ht="47.25" x14ac:dyDescent="0.2">
      <c r="A36" s="28"/>
      <c r="B36" s="49" t="s">
        <v>17</v>
      </c>
      <c r="C36" s="44" t="s">
        <v>9</v>
      </c>
      <c r="D36" s="53">
        <f>D25*15/100</f>
        <v>6436.6274999999996</v>
      </c>
      <c r="E36" s="53">
        <f>E35</f>
        <v>6661.9094624999989</v>
      </c>
      <c r="F36" s="53">
        <f>F37*E35*F38/10000</f>
        <v>7038.0408707527486</v>
      </c>
      <c r="G36" s="53">
        <f>G37*F35*G38/10000</f>
        <v>7094.0827851050435</v>
      </c>
      <c r="H36" s="53">
        <f>H37*F35*H38/10000</f>
        <v>7081.2380240894927</v>
      </c>
      <c r="I36" s="53">
        <f>I37*F35*I38/10000</f>
        <v>7137.6230933981997</v>
      </c>
      <c r="J36" s="53">
        <f>J37*G35*J38/10000</f>
        <v>7151.3368438769039</v>
      </c>
      <c r="K36" s="53">
        <f t="shared" ref="K36:U36" si="8">K37*H35*K38/10000</f>
        <v>7201.2520965515096</v>
      </c>
      <c r="L36" s="53">
        <f t="shared" si="8"/>
        <v>7294.3762774878296</v>
      </c>
      <c r="M36" s="53">
        <f t="shared" si="8"/>
        <v>7258.6068965350587</v>
      </c>
      <c r="N36" s="53">
        <f t="shared" si="8"/>
        <v>7381.2833989652963</v>
      </c>
      <c r="O36" s="53">
        <f t="shared" si="8"/>
        <v>7542.4340734501902</v>
      </c>
      <c r="P36" s="53">
        <f t="shared" si="8"/>
        <v>7353.3855483084735</v>
      </c>
      <c r="Q36" s="53">
        <f t="shared" si="8"/>
        <v>7551.3215845449085</v>
      </c>
      <c r="R36" s="53">
        <f t="shared" si="8"/>
        <v>7798.9203041899964</v>
      </c>
      <c r="S36" s="53">
        <f t="shared" si="8"/>
        <v>7456.5303523082393</v>
      </c>
      <c r="T36" s="53">
        <f t="shared" si="8"/>
        <v>7732.6765007188396</v>
      </c>
      <c r="U36" s="53">
        <f t="shared" si="8"/>
        <v>8071.882514836645</v>
      </c>
      <c r="V36" s="28"/>
      <c r="W36" s="36"/>
      <c r="X36" s="36"/>
    </row>
    <row r="37" spans="1:24" s="29" customFormat="1" ht="63" x14ac:dyDescent="0.2">
      <c r="A37" s="28"/>
      <c r="B37" s="49" t="s">
        <v>17</v>
      </c>
      <c r="C37" s="44" t="s">
        <v>10</v>
      </c>
      <c r="D37" s="53">
        <v>101</v>
      </c>
      <c r="E37" s="53">
        <v>103.5</v>
      </c>
      <c r="F37" s="53">
        <v>101</v>
      </c>
      <c r="G37" s="53">
        <v>100.7</v>
      </c>
      <c r="H37" s="53">
        <v>101</v>
      </c>
      <c r="I37" s="53">
        <v>102</v>
      </c>
      <c r="J37" s="53">
        <v>101</v>
      </c>
      <c r="K37" s="53">
        <v>101.5</v>
      </c>
      <c r="L37" s="53">
        <v>102</v>
      </c>
      <c r="M37" s="53">
        <v>101.5</v>
      </c>
      <c r="N37" s="53">
        <v>102.5</v>
      </c>
      <c r="O37" s="53">
        <v>103.5</v>
      </c>
      <c r="P37" s="53">
        <v>101.5</v>
      </c>
      <c r="Q37" s="53">
        <v>102.5</v>
      </c>
      <c r="R37" s="53">
        <v>103.5</v>
      </c>
      <c r="S37" s="53">
        <v>101.5</v>
      </c>
      <c r="T37" s="53">
        <v>102.5</v>
      </c>
      <c r="U37" s="53">
        <v>103.5</v>
      </c>
      <c r="V37" s="28"/>
      <c r="W37" s="36"/>
      <c r="X37" s="36"/>
    </row>
    <row r="38" spans="1:24" s="35" customFormat="1" ht="25.5" hidden="1" customHeight="1" x14ac:dyDescent="0.2">
      <c r="A38" s="34"/>
      <c r="B38" s="54" t="s">
        <v>25</v>
      </c>
      <c r="C38" s="55"/>
      <c r="D38" s="53">
        <v>104.4</v>
      </c>
      <c r="E38" s="53">
        <v>104.4</v>
      </c>
      <c r="F38" s="53">
        <v>104.6</v>
      </c>
      <c r="G38" s="53">
        <v>104.7</v>
      </c>
      <c r="H38" s="53">
        <v>104.2</v>
      </c>
      <c r="I38" s="53">
        <v>104</v>
      </c>
      <c r="J38" s="53">
        <v>104.5</v>
      </c>
      <c r="K38" s="53">
        <v>104.4</v>
      </c>
      <c r="L38" s="53">
        <v>104.2</v>
      </c>
      <c r="M38" s="53">
        <v>104.5</v>
      </c>
      <c r="N38" s="53">
        <v>104.4</v>
      </c>
      <c r="O38" s="53">
        <v>104.1</v>
      </c>
      <c r="P38" s="53">
        <v>104.3</v>
      </c>
      <c r="Q38" s="53">
        <v>104.2</v>
      </c>
      <c r="R38" s="53">
        <v>104</v>
      </c>
      <c r="S38" s="53">
        <v>104.2</v>
      </c>
      <c r="T38" s="53">
        <v>104.1</v>
      </c>
      <c r="U38" s="53">
        <v>104</v>
      </c>
      <c r="V38" s="34"/>
      <c r="W38" s="36"/>
      <c r="X38" s="36"/>
    </row>
    <row r="39" spans="1:24" s="29" customFormat="1" ht="47.25" x14ac:dyDescent="0.2">
      <c r="A39" s="28"/>
      <c r="B39" s="49" t="s">
        <v>18</v>
      </c>
      <c r="C39" s="44" t="s">
        <v>8</v>
      </c>
      <c r="D39" s="53">
        <f>D24*11/100</f>
        <v>4720.1934999999994</v>
      </c>
      <c r="E39" s="53">
        <f>E41*D39/100</f>
        <v>5027.0060774999993</v>
      </c>
      <c r="F39" s="53">
        <f>F41*E39/100</f>
        <v>5077.2761382749995</v>
      </c>
      <c r="G39" s="53">
        <f>G41*F39/100</f>
        <v>5194.0534894553248</v>
      </c>
      <c r="H39" s="53">
        <f>H41*F39/100</f>
        <v>5209.2853178701489</v>
      </c>
      <c r="I39" s="53">
        <f>I41*F39/100</f>
        <v>5224.5171462849748</v>
      </c>
      <c r="J39" s="53">
        <f>J41*G39/100</f>
        <v>5266.7702383076994</v>
      </c>
      <c r="K39" s="53">
        <f t="shared" ref="K39:U39" si="9">K41*H39/100</f>
        <v>5365.5638774062527</v>
      </c>
      <c r="L39" s="53">
        <f t="shared" si="9"/>
        <v>5464.8449350140836</v>
      </c>
      <c r="M39" s="53">
        <f t="shared" si="9"/>
        <v>5372.1056430738536</v>
      </c>
      <c r="N39" s="53">
        <f t="shared" si="9"/>
        <v>5521.1652298510344</v>
      </c>
      <c r="O39" s="53">
        <f t="shared" si="9"/>
        <v>5721.6926469597456</v>
      </c>
      <c r="P39" s="53">
        <f t="shared" si="9"/>
        <v>5447.3151220768877</v>
      </c>
      <c r="Q39" s="53">
        <f t="shared" si="9"/>
        <v>5675.757856286863</v>
      </c>
      <c r="R39" s="53">
        <f t="shared" si="9"/>
        <v>5956.2820454850944</v>
      </c>
      <c r="S39" s="53">
        <f t="shared" si="9"/>
        <v>5529.0248489080413</v>
      </c>
      <c r="T39" s="53">
        <f t="shared" si="9"/>
        <v>5829.0033184066087</v>
      </c>
      <c r="U39" s="53">
        <f t="shared" si="9"/>
        <v>6194.5333273044989</v>
      </c>
      <c r="V39" s="28"/>
      <c r="W39" s="36"/>
      <c r="X39" s="36"/>
    </row>
    <row r="40" spans="1:24" s="29" customFormat="1" ht="47.25" x14ac:dyDescent="0.2">
      <c r="A40" s="28"/>
      <c r="B40" s="49" t="s">
        <v>18</v>
      </c>
      <c r="C40" s="44" t="s">
        <v>9</v>
      </c>
      <c r="D40" s="53">
        <f>D25*11/100</f>
        <v>4720.1934999999994</v>
      </c>
      <c r="E40" s="53">
        <f>E39</f>
        <v>5027.0060774999993</v>
      </c>
      <c r="F40" s="53">
        <f>F41*E39*F42/10000</f>
        <v>5315.9081167739241</v>
      </c>
      <c r="G40" s="53">
        <f>G41*F39*G42/10000</f>
        <v>5386.2334685651722</v>
      </c>
      <c r="H40" s="53">
        <f>H41*F39*H42/10000</f>
        <v>5386.401018677735</v>
      </c>
      <c r="I40" s="53">
        <f>I41*F39*I42/10000</f>
        <v>5391.7016949660938</v>
      </c>
      <c r="J40" s="53">
        <f>J41*G39*J42/10000</f>
        <v>5509.0416692698527</v>
      </c>
      <c r="K40" s="53">
        <f t="shared" ref="K40:U40" si="10">K41*H39*K42/10000</f>
        <v>5574.8208686250973</v>
      </c>
      <c r="L40" s="53">
        <f t="shared" si="10"/>
        <v>743.21891116191534</v>
      </c>
      <c r="M40" s="53">
        <f t="shared" si="10"/>
        <v>5613.8503970121774</v>
      </c>
      <c r="N40" s="53">
        <f t="shared" si="10"/>
        <v>5742.0118390450752</v>
      </c>
      <c r="O40" s="53">
        <f t="shared" si="10"/>
        <v>5944.8386601911761</v>
      </c>
      <c r="P40" s="53">
        <f t="shared" si="10"/>
        <v>5686.9969874482713</v>
      </c>
      <c r="Q40" s="53">
        <f t="shared" si="10"/>
        <v>5914.1396862509118</v>
      </c>
      <c r="R40" s="53">
        <f t="shared" si="10"/>
        <v>6194.533327304498</v>
      </c>
      <c r="S40" s="53">
        <f t="shared" si="10"/>
        <v>5783.359991957811</v>
      </c>
      <c r="T40" s="53">
        <f t="shared" si="10"/>
        <v>6091.3084677349061</v>
      </c>
      <c r="U40" s="53">
        <f t="shared" si="10"/>
        <v>6460.8982603785917</v>
      </c>
      <c r="V40" s="28"/>
      <c r="W40" s="36"/>
      <c r="X40" s="36"/>
    </row>
    <row r="41" spans="1:24" s="29" customFormat="1" ht="63" x14ac:dyDescent="0.2">
      <c r="A41" s="28"/>
      <c r="B41" s="49" t="s">
        <v>18</v>
      </c>
      <c r="C41" s="44" t="s">
        <v>10</v>
      </c>
      <c r="D41" s="53">
        <v>107.3</v>
      </c>
      <c r="E41" s="53">
        <v>106.5</v>
      </c>
      <c r="F41" s="53">
        <v>101</v>
      </c>
      <c r="G41" s="53">
        <v>102.3</v>
      </c>
      <c r="H41" s="53">
        <v>102.6</v>
      </c>
      <c r="I41" s="53">
        <v>102.9</v>
      </c>
      <c r="J41" s="53">
        <v>101.4</v>
      </c>
      <c r="K41" s="53">
        <v>103</v>
      </c>
      <c r="L41" s="53">
        <v>104.6</v>
      </c>
      <c r="M41" s="53">
        <v>102</v>
      </c>
      <c r="N41" s="53">
        <v>102.9</v>
      </c>
      <c r="O41" s="53">
        <v>104.7</v>
      </c>
      <c r="P41" s="53">
        <v>101.4</v>
      </c>
      <c r="Q41" s="53">
        <v>102.8</v>
      </c>
      <c r="R41" s="53">
        <v>104.1</v>
      </c>
      <c r="S41" s="53">
        <v>101.5</v>
      </c>
      <c r="T41" s="53">
        <v>102.7</v>
      </c>
      <c r="U41" s="53">
        <v>104</v>
      </c>
      <c r="V41" s="28"/>
      <c r="W41" s="36"/>
      <c r="X41" s="36"/>
    </row>
    <row r="42" spans="1:24" s="35" customFormat="1" ht="27" hidden="1" customHeight="1" x14ac:dyDescent="0.2">
      <c r="A42" s="34"/>
      <c r="B42" s="54" t="s">
        <v>26</v>
      </c>
      <c r="C42" s="55"/>
      <c r="D42" s="53"/>
      <c r="E42" s="53"/>
      <c r="F42" s="56">
        <v>104.7</v>
      </c>
      <c r="G42" s="53">
        <v>103.7</v>
      </c>
      <c r="H42" s="53">
        <v>103.4</v>
      </c>
      <c r="I42" s="53">
        <v>103.2</v>
      </c>
      <c r="J42" s="53">
        <v>104.6</v>
      </c>
      <c r="K42" s="53">
        <v>103.9</v>
      </c>
      <c r="L42" s="53">
        <v>13.6</v>
      </c>
      <c r="M42" s="53">
        <v>104.5</v>
      </c>
      <c r="N42" s="53">
        <v>104</v>
      </c>
      <c r="O42" s="53">
        <v>103.9</v>
      </c>
      <c r="P42" s="53">
        <v>104.4</v>
      </c>
      <c r="Q42" s="53">
        <v>104.2</v>
      </c>
      <c r="R42" s="53">
        <v>104</v>
      </c>
      <c r="S42" s="53">
        <v>104.6</v>
      </c>
      <c r="T42" s="53">
        <v>104.5</v>
      </c>
      <c r="U42" s="53">
        <v>104.3</v>
      </c>
      <c r="V42" s="34"/>
      <c r="W42" s="36"/>
      <c r="X42" s="36"/>
    </row>
    <row r="43" spans="1:24" s="29" customFormat="1" ht="47.25" x14ac:dyDescent="0.2">
      <c r="A43" s="28"/>
      <c r="B43" s="49" t="s">
        <v>19</v>
      </c>
      <c r="C43" s="44" t="s">
        <v>8</v>
      </c>
      <c r="D43" s="53">
        <f>D24*2/100</f>
        <v>858.21699999999998</v>
      </c>
      <c r="E43" s="53">
        <f>D43*E45/100</f>
        <v>866.79917</v>
      </c>
      <c r="F43" s="53">
        <f>F45*E43/100</f>
        <v>875.46716170000002</v>
      </c>
      <c r="G43" s="53">
        <f>G45*F43/100</f>
        <v>879.84449750850001</v>
      </c>
      <c r="H43" s="53">
        <f>H45*F43/100</f>
        <v>884.22183331700001</v>
      </c>
      <c r="I43" s="53">
        <f>I45*F43/100</f>
        <v>888.5991691255</v>
      </c>
      <c r="J43" s="53">
        <f>J45*G43/100</f>
        <v>880.72434200600856</v>
      </c>
      <c r="K43" s="53">
        <f t="shared" ref="K43:U43" si="11">K45*H43/100</f>
        <v>893.06405165016997</v>
      </c>
      <c r="L43" s="53">
        <f t="shared" si="11"/>
        <v>901.92815666238255</v>
      </c>
      <c r="M43" s="53">
        <f t="shared" si="11"/>
        <v>885.12796371603861</v>
      </c>
      <c r="N43" s="53">
        <f t="shared" si="11"/>
        <v>899.31550001172116</v>
      </c>
      <c r="O43" s="53">
        <f t="shared" si="11"/>
        <v>910.94743822900637</v>
      </c>
      <c r="P43" s="53">
        <f t="shared" si="11"/>
        <v>891.3238594620509</v>
      </c>
      <c r="Q43" s="53">
        <f t="shared" si="11"/>
        <v>908.30865501183837</v>
      </c>
      <c r="R43" s="53">
        <f t="shared" si="11"/>
        <v>922.7897549259834</v>
      </c>
      <c r="S43" s="53">
        <f t="shared" si="11"/>
        <v>891.3238594620509</v>
      </c>
      <c r="T43" s="53">
        <f t="shared" si="11"/>
        <v>920.11666752699227</v>
      </c>
      <c r="U43" s="53">
        <f t="shared" si="11"/>
        <v>936.63160124987326</v>
      </c>
      <c r="V43" s="28"/>
      <c r="W43" s="36"/>
      <c r="X43" s="36"/>
    </row>
    <row r="44" spans="1:24" s="29" customFormat="1" ht="47.25" x14ac:dyDescent="0.2">
      <c r="A44" s="28"/>
      <c r="B44" s="49" t="s">
        <v>19</v>
      </c>
      <c r="C44" s="44" t="s">
        <v>9</v>
      </c>
      <c r="D44" s="53">
        <f>D25*2/100</f>
        <v>858.21699999999998</v>
      </c>
      <c r="E44" s="53">
        <f>E43</f>
        <v>866.79917</v>
      </c>
      <c r="F44" s="53">
        <f>F45*E43*F46/10000</f>
        <v>906.10851235949997</v>
      </c>
      <c r="G44" s="53">
        <f>G45*F43*G46/10000</f>
        <v>913.27858841382306</v>
      </c>
      <c r="H44" s="53">
        <f>H45*F43*H46/10000</f>
        <v>912.51693198314399</v>
      </c>
      <c r="I44" s="53">
        <f>I45*F43*I46/10000</f>
        <v>914.36854503013956</v>
      </c>
      <c r="J44" s="53">
        <f>J45*G43*J46/10000</f>
        <v>913.31114266023076</v>
      </c>
      <c r="K44" s="53">
        <f t="shared" ref="K44:U44" si="12">K45*H43*K46/10000</f>
        <v>923.42822940627582</v>
      </c>
      <c r="L44" s="53">
        <f t="shared" si="12"/>
        <v>931.69178583224118</v>
      </c>
      <c r="M44" s="53">
        <f t="shared" si="12"/>
        <v>917.8776983735321</v>
      </c>
      <c r="N44" s="53">
        <f t="shared" si="12"/>
        <v>931.69085801214317</v>
      </c>
      <c r="O44" s="53">
        <f t="shared" si="12"/>
        <v>942.83059856702164</v>
      </c>
      <c r="P44" s="53">
        <f t="shared" si="12"/>
        <v>925.19416612160876</v>
      </c>
      <c r="Q44" s="53">
        <f t="shared" si="12"/>
        <v>941.91607524727635</v>
      </c>
      <c r="R44" s="53">
        <f t="shared" si="12"/>
        <v>956.0101861033188</v>
      </c>
      <c r="S44" s="53">
        <f t="shared" si="12"/>
        <v>926.08548998107085</v>
      </c>
      <c r="T44" s="53">
        <f t="shared" si="12"/>
        <v>955.08110089301783</v>
      </c>
      <c r="U44" s="53">
        <f t="shared" si="12"/>
        <v>971.28697049611867</v>
      </c>
      <c r="V44" s="28"/>
      <c r="W44" s="36"/>
      <c r="X44" s="36"/>
    </row>
    <row r="45" spans="1:24" s="29" customFormat="1" ht="63" x14ac:dyDescent="0.2">
      <c r="A45" s="28"/>
      <c r="B45" s="49" t="s">
        <v>19</v>
      </c>
      <c r="C45" s="44" t="s">
        <v>10</v>
      </c>
      <c r="D45" s="53">
        <v>100.5</v>
      </c>
      <c r="E45" s="53">
        <v>101</v>
      </c>
      <c r="F45" s="53">
        <v>101</v>
      </c>
      <c r="G45" s="53">
        <v>100.5</v>
      </c>
      <c r="H45" s="53">
        <v>101</v>
      </c>
      <c r="I45" s="53">
        <v>101.5</v>
      </c>
      <c r="J45" s="53">
        <v>100.1</v>
      </c>
      <c r="K45" s="53">
        <v>101</v>
      </c>
      <c r="L45" s="53">
        <v>101.5</v>
      </c>
      <c r="M45" s="53">
        <v>100.5</v>
      </c>
      <c r="N45" s="53">
        <v>100.7</v>
      </c>
      <c r="O45" s="53">
        <v>101</v>
      </c>
      <c r="P45" s="53">
        <v>100.7</v>
      </c>
      <c r="Q45" s="53">
        <v>101</v>
      </c>
      <c r="R45" s="53">
        <v>101.3</v>
      </c>
      <c r="S45" s="53">
        <v>100</v>
      </c>
      <c r="T45" s="53">
        <v>101.3</v>
      </c>
      <c r="U45" s="53">
        <v>101.5</v>
      </c>
      <c r="V45" s="28"/>
      <c r="W45" s="36"/>
      <c r="X45" s="36"/>
    </row>
    <row r="46" spans="1:24" s="35" customFormat="1" ht="47.25" hidden="1" x14ac:dyDescent="0.2">
      <c r="A46" s="34"/>
      <c r="B46" s="54" t="s">
        <v>27</v>
      </c>
      <c r="C46" s="55"/>
      <c r="D46" s="53">
        <v>99</v>
      </c>
      <c r="E46" s="53">
        <v>97.6</v>
      </c>
      <c r="F46" s="53">
        <v>103.5</v>
      </c>
      <c r="G46" s="53">
        <v>103.8</v>
      </c>
      <c r="H46" s="53">
        <v>103.2</v>
      </c>
      <c r="I46" s="53">
        <v>102.9</v>
      </c>
      <c r="J46" s="53">
        <v>103.7</v>
      </c>
      <c r="K46" s="53">
        <v>103.4</v>
      </c>
      <c r="L46" s="53">
        <v>103.3</v>
      </c>
      <c r="M46" s="53">
        <v>103.7</v>
      </c>
      <c r="N46" s="53">
        <v>103.6</v>
      </c>
      <c r="O46" s="53">
        <v>103.5</v>
      </c>
      <c r="P46" s="53">
        <v>103.8</v>
      </c>
      <c r="Q46" s="53">
        <v>103.7</v>
      </c>
      <c r="R46" s="53">
        <v>103.6</v>
      </c>
      <c r="S46" s="53">
        <v>103.9</v>
      </c>
      <c r="T46" s="53">
        <v>103.8</v>
      </c>
      <c r="U46" s="53">
        <v>103.7</v>
      </c>
      <c r="V46" s="34"/>
      <c r="W46" s="36"/>
      <c r="X46" s="36"/>
    </row>
    <row r="47" spans="1:24" s="29" customFormat="1" ht="47.25" x14ac:dyDescent="0.2">
      <c r="A47" s="28"/>
      <c r="B47" s="49" t="s">
        <v>20</v>
      </c>
      <c r="C47" s="44" t="s">
        <v>8</v>
      </c>
      <c r="D47" s="53">
        <f>D24*44/100</f>
        <v>18880.773999999998</v>
      </c>
      <c r="E47" s="53">
        <f>E49*D47/100</f>
        <v>19824.812699999999</v>
      </c>
      <c r="F47" s="53">
        <f>F49*E47/100</f>
        <v>20419.557080999999</v>
      </c>
      <c r="G47" s="53">
        <f>G49*F47/100</f>
        <v>20582.913537647997</v>
      </c>
      <c r="H47" s="53">
        <f>H49*F47/100</f>
        <v>20725.850437214998</v>
      </c>
      <c r="I47" s="53">
        <f>I49*F47/100</f>
        <v>20827.948222619998</v>
      </c>
      <c r="J47" s="53">
        <f>J49*G47/100</f>
        <v>20788.742673024477</v>
      </c>
      <c r="K47" s="53">
        <f t="shared" ref="K47:U47" si="13">K49*H47/100</f>
        <v>21140.367445959298</v>
      </c>
      <c r="L47" s="53">
        <f t="shared" si="13"/>
        <v>21452.786669298595</v>
      </c>
      <c r="M47" s="53">
        <f t="shared" si="13"/>
        <v>21058.996327773795</v>
      </c>
      <c r="N47" s="53">
        <f t="shared" si="13"/>
        <v>21668.876632108284</v>
      </c>
      <c r="O47" s="53">
        <f t="shared" si="13"/>
        <v>22203.634202724046</v>
      </c>
      <c r="P47" s="53">
        <f t="shared" si="13"/>
        <v>21269.586291051535</v>
      </c>
      <c r="Q47" s="53">
        <f t="shared" si="13"/>
        <v>22102.254164750451</v>
      </c>
      <c r="R47" s="53">
        <f t="shared" si="13"/>
        <v>22869.743228805768</v>
      </c>
      <c r="S47" s="53">
        <f t="shared" si="13"/>
        <v>21588.630085417306</v>
      </c>
      <c r="T47" s="53">
        <f t="shared" si="13"/>
        <v>22654.810518869213</v>
      </c>
      <c r="U47" s="53">
        <f t="shared" si="13"/>
        <v>23670.184241813971</v>
      </c>
      <c r="V47" s="28"/>
      <c r="W47" s="36"/>
      <c r="X47" s="36"/>
    </row>
    <row r="48" spans="1:24" s="29" customFormat="1" ht="47.25" x14ac:dyDescent="0.2">
      <c r="A48" s="28"/>
      <c r="B48" s="49" t="s">
        <v>20</v>
      </c>
      <c r="C48" s="44" t="s">
        <v>9</v>
      </c>
      <c r="D48" s="53">
        <f>D25*44/100</f>
        <v>18880.773999999998</v>
      </c>
      <c r="E48" s="53">
        <f>E47</f>
        <v>19824.812699999999</v>
      </c>
      <c r="F48" s="53">
        <f>F49*E47*F50/10000</f>
        <v>21052.563350510998</v>
      </c>
      <c r="G48" s="53">
        <f>G49*F47*G50/10000</f>
        <v>21365.064252078624</v>
      </c>
      <c r="H48" s="53">
        <f>H49*F47*H50/10000</f>
        <v>21471.981052954736</v>
      </c>
      <c r="I48" s="53">
        <f>I49*F47*I50/10000</f>
        <v>21556.926410411699</v>
      </c>
      <c r="J48" s="53">
        <f>J49*G47*J50/10000</f>
        <v>21620.292379945458</v>
      </c>
      <c r="K48" s="53">
        <f t="shared" ref="K48:U48" si="14">K49*H47*K50/10000</f>
        <v>21964.841776351714</v>
      </c>
      <c r="L48" s="53">
        <f t="shared" si="14"/>
        <v>22246.539776062647</v>
      </c>
      <c r="M48" s="53">
        <f t="shared" si="14"/>
        <v>21922.415177212519</v>
      </c>
      <c r="N48" s="53">
        <f t="shared" si="14"/>
        <v>22513.962820760506</v>
      </c>
      <c r="O48" s="53">
        <f t="shared" si="14"/>
        <v>23025.16866822484</v>
      </c>
      <c r="P48" s="53">
        <f t="shared" si="14"/>
        <v>22141.639328984649</v>
      </c>
      <c r="Q48" s="53">
        <f t="shared" si="14"/>
        <v>22986.344331340468</v>
      </c>
      <c r="R48" s="53">
        <f t="shared" si="14"/>
        <v>23738.793471500387</v>
      </c>
      <c r="S48" s="53">
        <f t="shared" si="14"/>
        <v>22473.763918919416</v>
      </c>
      <c r="T48" s="53">
        <f t="shared" si="14"/>
        <v>23561.002939623981</v>
      </c>
      <c r="U48" s="53">
        <f t="shared" si="14"/>
        <v>24569.6512430029</v>
      </c>
      <c r="V48" s="28"/>
      <c r="W48" s="36"/>
      <c r="X48" s="36"/>
    </row>
    <row r="49" spans="1:23" s="29" customFormat="1" ht="63" x14ac:dyDescent="0.2">
      <c r="A49" s="28"/>
      <c r="B49" s="49" t="s">
        <v>20</v>
      </c>
      <c r="C49" s="44" t="s">
        <v>10</v>
      </c>
      <c r="D49" s="53">
        <v>102.6</v>
      </c>
      <c r="E49" s="53">
        <v>105</v>
      </c>
      <c r="F49" s="53">
        <v>103</v>
      </c>
      <c r="G49" s="53">
        <v>100.8</v>
      </c>
      <c r="H49" s="53">
        <v>101.5</v>
      </c>
      <c r="I49" s="53">
        <v>102</v>
      </c>
      <c r="J49" s="53">
        <v>101</v>
      </c>
      <c r="K49" s="53">
        <v>102</v>
      </c>
      <c r="L49" s="53">
        <v>103</v>
      </c>
      <c r="M49" s="53">
        <v>101.3</v>
      </c>
      <c r="N49" s="53">
        <v>102.5</v>
      </c>
      <c r="O49" s="53">
        <v>103.5</v>
      </c>
      <c r="P49" s="53">
        <v>101</v>
      </c>
      <c r="Q49" s="53">
        <v>102</v>
      </c>
      <c r="R49" s="53">
        <v>103</v>
      </c>
      <c r="S49" s="53">
        <v>101.5</v>
      </c>
      <c r="T49" s="53">
        <v>102.5</v>
      </c>
      <c r="U49" s="53">
        <v>103.5</v>
      </c>
      <c r="V49" s="28"/>
      <c r="W49" s="36"/>
    </row>
    <row r="50" spans="1:23" s="35" customFormat="1" ht="26.25" hidden="1" customHeight="1" x14ac:dyDescent="0.2">
      <c r="A50" s="34"/>
      <c r="B50" s="39" t="s">
        <v>39</v>
      </c>
      <c r="C50" s="40"/>
      <c r="D50" s="41">
        <v>102.6</v>
      </c>
      <c r="E50" s="42">
        <v>101.9</v>
      </c>
      <c r="F50" s="42">
        <v>103.1</v>
      </c>
      <c r="G50" s="42">
        <v>103.8</v>
      </c>
      <c r="H50" s="42">
        <v>103.6</v>
      </c>
      <c r="I50" s="42">
        <v>103.5</v>
      </c>
      <c r="J50" s="42">
        <v>104</v>
      </c>
      <c r="K50" s="42">
        <v>103.9</v>
      </c>
      <c r="L50" s="42">
        <v>103.7</v>
      </c>
      <c r="M50" s="42">
        <v>104.1</v>
      </c>
      <c r="N50" s="42">
        <v>103.9</v>
      </c>
      <c r="O50" s="42">
        <v>103.7</v>
      </c>
      <c r="P50" s="42">
        <v>104.1</v>
      </c>
      <c r="Q50" s="42">
        <v>104</v>
      </c>
      <c r="R50" s="42">
        <v>103.8</v>
      </c>
      <c r="S50" s="42">
        <v>104.1</v>
      </c>
      <c r="T50" s="42">
        <v>104</v>
      </c>
      <c r="U50" s="42">
        <v>103.8</v>
      </c>
      <c r="V50" s="34"/>
      <c r="W50" s="36"/>
    </row>
    <row r="51" spans="1:23" ht="15.75" customHeight="1" x14ac:dyDescent="0.2">
      <c r="A51" s="23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23"/>
      <c r="W51" s="23"/>
    </row>
    <row r="52" spans="1:23" s="38" customFormat="1" ht="15.75" customHeigh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</row>
    <row r="53" spans="1:23" s="12" customFormat="1" ht="20.25" x14ac:dyDescent="0.3">
      <c r="A53" s="11"/>
      <c r="B53" s="18" t="s">
        <v>12</v>
      </c>
      <c r="C53" s="18"/>
      <c r="D53" s="18"/>
      <c r="E53" s="18"/>
      <c r="F53" s="18"/>
      <c r="G53" s="15"/>
      <c r="H53" s="15"/>
      <c r="I53" s="15"/>
      <c r="J53" s="13"/>
      <c r="K53" s="15"/>
      <c r="L53" s="15"/>
      <c r="M53" s="13"/>
      <c r="N53" s="15"/>
      <c r="O53" s="15"/>
      <c r="P53" s="19"/>
      <c r="Q53" s="19"/>
      <c r="R53" s="15"/>
      <c r="T53" s="65"/>
      <c r="U53" s="16" t="s">
        <v>13</v>
      </c>
      <c r="V53" s="16"/>
      <c r="W53" s="16"/>
    </row>
    <row r="54" spans="1:23" s="38" customFormat="1" x14ac:dyDescent="0.2"/>
  </sheetData>
  <mergeCells count="18">
    <mergeCell ref="B53:F53"/>
    <mergeCell ref="P53:Q53"/>
    <mergeCell ref="B4:U4"/>
    <mergeCell ref="Q2:U2"/>
    <mergeCell ref="G7:I7"/>
    <mergeCell ref="J7:L7"/>
    <mergeCell ref="M7:O7"/>
    <mergeCell ref="P7:R7"/>
    <mergeCell ref="S7:U7"/>
    <mergeCell ref="B2:C2"/>
    <mergeCell ref="B3:C3"/>
    <mergeCell ref="D1:E1"/>
    <mergeCell ref="B6:B8"/>
    <mergeCell ref="C6:C8"/>
    <mergeCell ref="D6:D7"/>
    <mergeCell ref="E6:E7"/>
    <mergeCell ref="F6:F7"/>
    <mergeCell ref="G6:U6"/>
  </mergeCells>
  <pageMargins left="0.19685039370078741" right="0.19685039370078741" top="0.51181102362204722" bottom="0.19685039370078741" header="0.31496062992125984" footer="0.31496062992125984"/>
  <pageSetup paperSize="9" scale="5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КЭ для защиты 22.11.2019</vt:lpstr>
      <vt:lpstr>'КЭ для защиты 22.11.2019'!Заголовки_для_печати</vt:lpstr>
      <vt:lpstr>'КЭ для защиты 22.11.2019'!Область_печати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Elvira-Ekonom</dc:creator>
  <cp:lastModifiedBy>Elvira-Ekonom</cp:lastModifiedBy>
  <cp:lastPrinted>2019-11-25T14:56:02Z</cp:lastPrinted>
  <dcterms:created xsi:type="dcterms:W3CDTF">2019-06-19T07:51:53Z</dcterms:created>
  <dcterms:modified xsi:type="dcterms:W3CDTF">2019-11-25T14:56:04Z</dcterms:modified>
</cp:coreProperties>
</file>